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2"/>
  </bookViews>
  <sheets>
    <sheet name="2017年全国彩票销售表" sheetId="1" r:id="rId1"/>
    <sheet name="2017年12月全国各类型彩票销售情况表" sheetId="2" r:id="rId2"/>
    <sheet name="2017年12月全国各地区彩票销售情况表" sheetId="3" r:id="rId3"/>
  </sheets>
  <externalReferences>
    <externalReference r:id="rId4"/>
    <externalReference r:id="rId5"/>
  </externalReferences>
  <calcPr calcId="124519"/>
</workbook>
</file>

<file path=xl/calcChain.xml><?xml version="1.0" encoding="utf-8"?>
<calcChain xmlns="http://schemas.openxmlformats.org/spreadsheetml/2006/main">
  <c r="H38" i="3"/>
  <c r="I38" s="1"/>
  <c r="G38"/>
  <c r="F38"/>
  <c r="E38"/>
  <c r="D38"/>
  <c r="B38"/>
  <c r="J38" s="1"/>
  <c r="K38" s="1"/>
  <c r="L37"/>
  <c r="M37" s="1"/>
  <c r="K37"/>
  <c r="J37"/>
  <c r="I37"/>
  <c r="G37"/>
  <c r="E37"/>
  <c r="C37"/>
  <c r="L36"/>
  <c r="M36" s="1"/>
  <c r="K36"/>
  <c r="J36"/>
  <c r="I36"/>
  <c r="G36"/>
  <c r="E36"/>
  <c r="C36"/>
  <c r="L35"/>
  <c r="M35" s="1"/>
  <c r="J35"/>
  <c r="K35" s="1"/>
  <c r="I35"/>
  <c r="G35"/>
  <c r="E35"/>
  <c r="C35"/>
  <c r="L34"/>
  <c r="M34" s="1"/>
  <c r="J34"/>
  <c r="K34" s="1"/>
  <c r="I34"/>
  <c r="G34"/>
  <c r="E34"/>
  <c r="C34"/>
  <c r="L33"/>
  <c r="M33" s="1"/>
  <c r="K33"/>
  <c r="J33"/>
  <c r="I33"/>
  <c r="G33"/>
  <c r="E33"/>
  <c r="C33"/>
  <c r="L32"/>
  <c r="M32" s="1"/>
  <c r="K32"/>
  <c r="J32"/>
  <c r="I32"/>
  <c r="G32"/>
  <c r="E32"/>
  <c r="C32"/>
  <c r="L31"/>
  <c r="M31" s="1"/>
  <c r="J31"/>
  <c r="K31" s="1"/>
  <c r="I31"/>
  <c r="G31"/>
  <c r="E31"/>
  <c r="C31"/>
  <c r="L30"/>
  <c r="M30" s="1"/>
  <c r="K30"/>
  <c r="J30"/>
  <c r="I30"/>
  <c r="G30"/>
  <c r="E30"/>
  <c r="C30"/>
  <c r="L29"/>
  <c r="M29" s="1"/>
  <c r="K29"/>
  <c r="J29"/>
  <c r="I29"/>
  <c r="G29"/>
  <c r="E29"/>
  <c r="C29"/>
  <c r="L28"/>
  <c r="M28" s="1"/>
  <c r="K28"/>
  <c r="J28"/>
  <c r="I28"/>
  <c r="G28"/>
  <c r="E28"/>
  <c r="C28"/>
  <c r="L27"/>
  <c r="M27" s="1"/>
  <c r="J27"/>
  <c r="K27" s="1"/>
  <c r="I27"/>
  <c r="G27"/>
  <c r="E27"/>
  <c r="C27"/>
  <c r="L26"/>
  <c r="M26" s="1"/>
  <c r="J26"/>
  <c r="K26" s="1"/>
  <c r="I26"/>
  <c r="G26"/>
  <c r="E26"/>
  <c r="C26"/>
  <c r="L25"/>
  <c r="M25" s="1"/>
  <c r="K25"/>
  <c r="J25"/>
  <c r="I25"/>
  <c r="G25"/>
  <c r="E25"/>
  <c r="C25"/>
  <c r="L24"/>
  <c r="M24" s="1"/>
  <c r="K24"/>
  <c r="J24"/>
  <c r="I24"/>
  <c r="G24"/>
  <c r="E24"/>
  <c r="C24"/>
  <c r="L23"/>
  <c r="M23" s="1"/>
  <c r="J23"/>
  <c r="K23" s="1"/>
  <c r="I23"/>
  <c r="G23"/>
  <c r="E23"/>
  <c r="C23"/>
  <c r="L22"/>
  <c r="M22" s="1"/>
  <c r="K22"/>
  <c r="J22"/>
  <c r="I22"/>
  <c r="G22"/>
  <c r="E22"/>
  <c r="C22"/>
  <c r="L21"/>
  <c r="M21" s="1"/>
  <c r="K21"/>
  <c r="J21"/>
  <c r="I21"/>
  <c r="G21"/>
  <c r="E21"/>
  <c r="C21"/>
  <c r="L20"/>
  <c r="M20" s="1"/>
  <c r="K20"/>
  <c r="J20"/>
  <c r="I20"/>
  <c r="G20"/>
  <c r="E20"/>
  <c r="C20"/>
  <c r="L19"/>
  <c r="M19" s="1"/>
  <c r="J19"/>
  <c r="K19" s="1"/>
  <c r="I19"/>
  <c r="G19"/>
  <c r="E19"/>
  <c r="C19"/>
  <c r="L18"/>
  <c r="M18" s="1"/>
  <c r="J18"/>
  <c r="K18" s="1"/>
  <c r="I18"/>
  <c r="G18"/>
  <c r="E18"/>
  <c r="C18"/>
  <c r="L17"/>
  <c r="M17" s="1"/>
  <c r="K17"/>
  <c r="J17"/>
  <c r="I17"/>
  <c r="G17"/>
  <c r="E17"/>
  <c r="C17"/>
  <c r="L16"/>
  <c r="M16" s="1"/>
  <c r="K16"/>
  <c r="J16"/>
  <c r="I16"/>
  <c r="G16"/>
  <c r="E16"/>
  <c r="C16"/>
  <c r="L15"/>
  <c r="M15" s="1"/>
  <c r="J15"/>
  <c r="K15" s="1"/>
  <c r="I15"/>
  <c r="G15"/>
  <c r="E15"/>
  <c r="C15"/>
  <c r="L14"/>
  <c r="M14" s="1"/>
  <c r="K14"/>
  <c r="J14"/>
  <c r="I14"/>
  <c r="G14"/>
  <c r="E14"/>
  <c r="C14"/>
  <c r="L13"/>
  <c r="M13" s="1"/>
  <c r="K13"/>
  <c r="J13"/>
  <c r="I13"/>
  <c r="G13"/>
  <c r="E13"/>
  <c r="C13"/>
  <c r="L12"/>
  <c r="M12" s="1"/>
  <c r="K12"/>
  <c r="J12"/>
  <c r="I12"/>
  <c r="G12"/>
  <c r="E12"/>
  <c r="C12"/>
  <c r="L11"/>
  <c r="M11" s="1"/>
  <c r="J11"/>
  <c r="K11" s="1"/>
  <c r="I11"/>
  <c r="G11"/>
  <c r="E11"/>
  <c r="C11"/>
  <c r="L10"/>
  <c r="M10" s="1"/>
  <c r="J10"/>
  <c r="K10" s="1"/>
  <c r="I10"/>
  <c r="G10"/>
  <c r="E10"/>
  <c r="C10"/>
  <c r="L9"/>
  <c r="M9" s="1"/>
  <c r="K9"/>
  <c r="J9"/>
  <c r="I9"/>
  <c r="G9"/>
  <c r="E9"/>
  <c r="C9"/>
  <c r="L8"/>
  <c r="M8" s="1"/>
  <c r="K8"/>
  <c r="J8"/>
  <c r="I8"/>
  <c r="G8"/>
  <c r="E8"/>
  <c r="C8"/>
  <c r="L7"/>
  <c r="M7" s="1"/>
  <c r="J7"/>
  <c r="K7" s="1"/>
  <c r="I7"/>
  <c r="G7"/>
  <c r="E7"/>
  <c r="C7"/>
  <c r="G21" i="2"/>
  <c r="F21"/>
  <c r="H21" s="1"/>
  <c r="E21"/>
  <c r="D21"/>
  <c r="C21"/>
  <c r="B21"/>
  <c r="G20"/>
  <c r="F20"/>
  <c r="H20" s="1"/>
  <c r="E20"/>
  <c r="D20"/>
  <c r="C20"/>
  <c r="B20"/>
  <c r="H19"/>
  <c r="G19"/>
  <c r="F19"/>
  <c r="E19"/>
  <c r="C19"/>
  <c r="B19"/>
  <c r="H18"/>
  <c r="G18"/>
  <c r="F18"/>
  <c r="C18"/>
  <c r="B18"/>
  <c r="D18" s="1"/>
  <c r="H17"/>
  <c r="G17"/>
  <c r="F17"/>
  <c r="C17"/>
  <c r="B17"/>
  <c r="D17" s="1"/>
  <c r="C16"/>
  <c r="B16"/>
  <c r="D16" s="1"/>
  <c r="H15"/>
  <c r="E15"/>
  <c r="D15"/>
  <c r="H14"/>
  <c r="E14"/>
  <c r="D14"/>
  <c r="H13"/>
  <c r="E13"/>
  <c r="D13"/>
  <c r="H12"/>
  <c r="E12"/>
  <c r="D12"/>
  <c r="H11"/>
  <c r="G11"/>
  <c r="F11"/>
  <c r="E11"/>
  <c r="C11"/>
  <c r="B11"/>
  <c r="H10"/>
  <c r="E10"/>
  <c r="D10"/>
  <c r="H9"/>
  <c r="E9"/>
  <c r="D9"/>
  <c r="H8"/>
  <c r="E8"/>
  <c r="D8"/>
  <c r="H7"/>
  <c r="E7"/>
  <c r="D7"/>
  <c r="G6"/>
  <c r="H6" s="1"/>
  <c r="F6"/>
  <c r="F16" s="1"/>
  <c r="E6"/>
  <c r="D6"/>
  <c r="C6"/>
  <c r="B6"/>
  <c r="K18" i="1"/>
  <c r="J18"/>
  <c r="I18"/>
  <c r="H18"/>
  <c r="E18"/>
  <c r="D18"/>
  <c r="C18"/>
  <c r="B18"/>
  <c r="L17"/>
  <c r="N16"/>
  <c r="L16"/>
  <c r="F16"/>
  <c r="L15"/>
  <c r="F15"/>
  <c r="N15" s="1"/>
  <c r="L14"/>
  <c r="F14"/>
  <c r="N14" s="1"/>
  <c r="L13"/>
  <c r="F13"/>
  <c r="N13" s="1"/>
  <c r="L12"/>
  <c r="F12"/>
  <c r="N12" s="1"/>
  <c r="N11"/>
  <c r="L11"/>
  <c r="F11"/>
  <c r="L10"/>
  <c r="N10" s="1"/>
  <c r="F10"/>
  <c r="L9"/>
  <c r="F9"/>
  <c r="N9" s="1"/>
  <c r="N8"/>
  <c r="L8"/>
  <c r="F8"/>
  <c r="L7"/>
  <c r="F7"/>
  <c r="N7" s="1"/>
  <c r="L6"/>
  <c r="L18" s="1"/>
  <c r="F6"/>
  <c r="G6" s="1"/>
  <c r="G7" s="1"/>
  <c r="G8" s="1"/>
  <c r="G9" s="1"/>
  <c r="G10" s="1"/>
  <c r="G11" s="1"/>
  <c r="G12" s="1"/>
  <c r="G13" s="1"/>
  <c r="G14" s="1"/>
  <c r="G15" s="1"/>
  <c r="G16" s="1"/>
  <c r="L38" i="3" l="1"/>
  <c r="M38" s="1"/>
  <c r="C38"/>
  <c r="D11" i="2"/>
  <c r="G16"/>
  <c r="H16" s="1"/>
  <c r="E18"/>
  <c r="D19"/>
  <c r="E17"/>
  <c r="E16"/>
  <c r="F18" i="1"/>
  <c r="M6"/>
  <c r="M7" s="1"/>
  <c r="M8" s="1"/>
  <c r="M9" s="1"/>
  <c r="M10" s="1"/>
  <c r="M11" s="1"/>
  <c r="M12" s="1"/>
  <c r="M13" s="1"/>
  <c r="M14" s="1"/>
  <c r="M15" s="1"/>
  <c r="M16" s="1"/>
  <c r="N6"/>
  <c r="N18" s="1"/>
</calcChain>
</file>

<file path=xl/sharedStrings.xml><?xml version="1.0" encoding="utf-8"?>
<sst xmlns="http://schemas.openxmlformats.org/spreadsheetml/2006/main" count="125" uniqueCount="98">
  <si>
    <t>─</t>
  </si>
  <si>
    <t xml:space="preserve"> 单位：亿元</t>
  </si>
  <si>
    <t>销售额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</si>
  <si>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</si>
  <si>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</si>
  <si>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</si>
  <si>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</si>
  <si>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</si>
  <si>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</si>
  <si>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</si>
  <si>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</si>
  <si>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</si>
  <si>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</si>
  <si>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</si>
  <si>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</si>
  <si>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</si>
  <si>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</si>
  <si>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</si>
  <si>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</si>
  <si>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</si>
  <si>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</si>
  <si>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</si>
  <si>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</si>
  <si>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</si>
  <si>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</si>
  <si>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</si>
  <si>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</si>
  <si>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</si>
  <si>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</si>
  <si>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</si>
  <si>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</si>
  <si>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</si>
  <si>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</si>
  <si>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附件1：</t>
    <phoneticPr fontId="12" type="noConversion"/>
  </si>
  <si>
    <r>
      <t xml:space="preserve"> </t>
    </r>
    <r>
      <rPr>
        <sz val="10"/>
        <rFont val="宋体"/>
        <family val="3"/>
        <charset val="134"/>
      </rPr>
      <t>单位：亿元</t>
    </r>
    <phoneticPr fontId="12" type="noConversion"/>
  </si>
  <si>
    <r>
      <t>月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份</t>
    </r>
    <phoneticPr fontId="12" type="noConversion"/>
  </si>
  <si>
    <t>福利彩票</t>
    <phoneticPr fontId="12" type="noConversion"/>
  </si>
  <si>
    <t xml:space="preserve">    体育彩票</t>
    <phoneticPr fontId="12" type="noConversion"/>
  </si>
  <si>
    <r>
      <t>合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计</t>
    </r>
    <phoneticPr fontId="12" type="noConversion"/>
  </si>
  <si>
    <t>乐透数字型</t>
    <phoneticPr fontId="12" type="noConversion"/>
  </si>
  <si>
    <t>即开型</t>
    <phoneticPr fontId="12" type="noConversion"/>
  </si>
  <si>
    <t>视频型</t>
    <phoneticPr fontId="12" type="noConversion"/>
  </si>
  <si>
    <t>基诺型</t>
    <phoneticPr fontId="12" type="noConversion"/>
  </si>
  <si>
    <r>
      <t>小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计</t>
    </r>
    <phoneticPr fontId="12" type="noConversion"/>
  </si>
  <si>
    <t>1至本月累计</t>
    <phoneticPr fontId="12" type="noConversion"/>
  </si>
  <si>
    <t>乐透数字型</t>
    <phoneticPr fontId="12" type="noConversion"/>
  </si>
  <si>
    <t>竞猜型</t>
    <phoneticPr fontId="12" type="noConversion"/>
  </si>
  <si>
    <r>
      <t>小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计</t>
    </r>
    <phoneticPr fontId="12" type="noConversion"/>
  </si>
  <si>
    <r>
      <t xml:space="preserve">1    </t>
    </r>
    <r>
      <rPr>
        <sz val="10"/>
        <rFont val="宋体"/>
        <family val="3"/>
        <charset val="134"/>
      </rPr>
      <t>月</t>
    </r>
    <phoneticPr fontId="12" type="noConversion"/>
  </si>
  <si>
    <r>
      <t xml:space="preserve">2     </t>
    </r>
    <r>
      <rPr>
        <sz val="10"/>
        <rFont val="宋体"/>
        <family val="3"/>
        <charset val="134"/>
      </rPr>
      <t>月</t>
    </r>
    <phoneticPr fontId="12" type="noConversion"/>
  </si>
  <si>
    <r>
      <t xml:space="preserve">3     </t>
    </r>
    <r>
      <rPr>
        <sz val="10"/>
        <rFont val="宋体"/>
        <family val="3"/>
        <charset val="134"/>
      </rPr>
      <t>月</t>
    </r>
    <phoneticPr fontId="12" type="noConversion"/>
  </si>
  <si>
    <r>
      <t xml:space="preserve">4    </t>
    </r>
    <r>
      <rPr>
        <sz val="10"/>
        <rFont val="宋体"/>
        <family val="3"/>
        <charset val="134"/>
      </rPr>
      <t>月</t>
    </r>
  </si>
  <si>
    <r>
      <t xml:space="preserve">5    </t>
    </r>
    <r>
      <rPr>
        <sz val="10"/>
        <rFont val="宋体"/>
        <family val="3"/>
        <charset val="134"/>
      </rPr>
      <t>月</t>
    </r>
  </si>
  <si>
    <r>
      <t xml:space="preserve">6    </t>
    </r>
    <r>
      <rPr>
        <sz val="10"/>
        <rFont val="宋体"/>
        <family val="3"/>
        <charset val="134"/>
      </rPr>
      <t>月</t>
    </r>
  </si>
  <si>
    <r>
      <t xml:space="preserve">7    </t>
    </r>
    <r>
      <rPr>
        <sz val="10"/>
        <rFont val="宋体"/>
        <family val="3"/>
        <charset val="134"/>
      </rPr>
      <t>月</t>
    </r>
  </si>
  <si>
    <r>
      <t xml:space="preserve">8    </t>
    </r>
    <r>
      <rPr>
        <sz val="10"/>
        <rFont val="宋体"/>
        <family val="3"/>
        <charset val="134"/>
      </rPr>
      <t>月</t>
    </r>
  </si>
  <si>
    <r>
      <t xml:space="preserve">9    </t>
    </r>
    <r>
      <rPr>
        <sz val="10"/>
        <rFont val="宋体"/>
        <family val="3"/>
        <charset val="134"/>
      </rPr>
      <t>月</t>
    </r>
  </si>
  <si>
    <r>
      <t xml:space="preserve">10    </t>
    </r>
    <r>
      <rPr>
        <sz val="10"/>
        <rFont val="宋体"/>
        <family val="3"/>
        <charset val="134"/>
      </rPr>
      <t>月</t>
    </r>
  </si>
  <si>
    <r>
      <t xml:space="preserve">11    </t>
    </r>
    <r>
      <rPr>
        <sz val="10"/>
        <rFont val="宋体"/>
        <family val="3"/>
        <charset val="134"/>
      </rPr>
      <t>月</t>
    </r>
  </si>
  <si>
    <r>
      <t xml:space="preserve">12    </t>
    </r>
    <r>
      <rPr>
        <sz val="10"/>
        <rFont val="宋体"/>
        <family val="3"/>
        <charset val="134"/>
      </rPr>
      <t>月</t>
    </r>
  </si>
  <si>
    <r>
      <t>总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计</t>
    </r>
    <phoneticPr fontId="12" type="noConversion"/>
  </si>
  <si>
    <t>附件2：</t>
    <phoneticPr fontId="3" type="noConversion"/>
  </si>
  <si>
    <r>
      <t xml:space="preserve">  2017</t>
    </r>
    <r>
      <rPr>
        <sz val="16"/>
        <rFont val="黑体"/>
        <family val="3"/>
        <charset val="134"/>
      </rPr>
      <t>年</t>
    </r>
    <r>
      <rPr>
        <sz val="16"/>
        <rFont val="Times New Roman"/>
        <family val="1"/>
      </rPr>
      <t>12</t>
    </r>
    <r>
      <rPr>
        <sz val="16"/>
        <rFont val="黑体"/>
        <family val="3"/>
        <charset val="134"/>
      </rPr>
      <t>月全国各类型彩票销售情况表</t>
    </r>
    <phoneticPr fontId="3" type="noConversion"/>
  </si>
  <si>
    <t>类型</t>
    <phoneticPr fontId="3" type="noConversion"/>
  </si>
  <si>
    <t>本月</t>
    <phoneticPr fontId="3" type="noConversion"/>
  </si>
  <si>
    <t>本年累计</t>
    <phoneticPr fontId="3" type="noConversion"/>
  </si>
  <si>
    <t>本年销售额</t>
    <phoneticPr fontId="3" type="noConversion"/>
  </si>
  <si>
    <t>上年销售额</t>
    <phoneticPr fontId="3" type="noConversion"/>
  </si>
  <si>
    <t>同比增长(%)</t>
    <phoneticPr fontId="3" type="noConversion"/>
  </si>
  <si>
    <t>环比增长(%)</t>
    <phoneticPr fontId="3" type="noConversion"/>
  </si>
  <si>
    <r>
      <t xml:space="preserve">    </t>
    </r>
    <r>
      <rPr>
        <b/>
        <sz val="10"/>
        <rFont val="宋体"/>
        <charset val="134"/>
      </rPr>
      <t>一、福利彩票</t>
    </r>
    <phoneticPr fontId="3" type="noConversion"/>
  </si>
  <si>
    <t xml:space="preserve">    （一）乐透数字型</t>
    <phoneticPr fontId="3" type="noConversion"/>
  </si>
  <si>
    <t xml:space="preserve">    （二）即开型</t>
    <phoneticPr fontId="3" type="noConversion"/>
  </si>
  <si>
    <t xml:space="preserve">    （三）视频型</t>
    <phoneticPr fontId="3" type="noConversion"/>
  </si>
  <si>
    <t xml:space="preserve">    （四）基诺型</t>
    <phoneticPr fontId="3" type="noConversion"/>
  </si>
  <si>
    <r>
      <t xml:space="preserve">    </t>
    </r>
    <r>
      <rPr>
        <b/>
        <sz val="10"/>
        <rFont val="宋体"/>
        <charset val="134"/>
      </rPr>
      <t>二、体育彩票</t>
    </r>
    <phoneticPr fontId="3" type="noConversion"/>
  </si>
  <si>
    <r>
      <t xml:space="preserve">         </t>
    </r>
    <r>
      <rPr>
        <sz val="10"/>
        <rFont val="宋体"/>
        <charset val="134"/>
      </rPr>
      <t>（一）乐透数字型</t>
    </r>
    <phoneticPr fontId="3" type="noConversion"/>
  </si>
  <si>
    <r>
      <t xml:space="preserve">         </t>
    </r>
    <r>
      <rPr>
        <sz val="10"/>
        <rFont val="宋体"/>
        <charset val="134"/>
      </rPr>
      <t>（二）竞猜型</t>
    </r>
    <phoneticPr fontId="3" type="noConversion"/>
  </si>
  <si>
    <r>
      <t xml:space="preserve">         </t>
    </r>
    <r>
      <rPr>
        <sz val="10"/>
        <rFont val="宋体"/>
        <charset val="134"/>
      </rPr>
      <t>（三）即开型</t>
    </r>
    <phoneticPr fontId="3" type="noConversion"/>
  </si>
  <si>
    <r>
      <t xml:space="preserve">         </t>
    </r>
    <r>
      <rPr>
        <sz val="10"/>
        <rFont val="宋体"/>
        <charset val="134"/>
      </rPr>
      <t>（四）视频型</t>
    </r>
    <phoneticPr fontId="3" type="noConversion"/>
  </si>
  <si>
    <r>
      <t xml:space="preserve">    </t>
    </r>
    <r>
      <rPr>
        <b/>
        <sz val="10"/>
        <rFont val="宋体"/>
        <charset val="134"/>
      </rPr>
      <t>三、合计</t>
    </r>
    <phoneticPr fontId="3" type="noConversion"/>
  </si>
  <si>
    <r>
      <t xml:space="preserve">          </t>
    </r>
    <r>
      <rPr>
        <sz val="10"/>
        <rFont val="宋体"/>
        <charset val="134"/>
      </rPr>
      <t>（一）乐透数字型</t>
    </r>
    <phoneticPr fontId="3" type="noConversion"/>
  </si>
  <si>
    <r>
      <t xml:space="preserve">          </t>
    </r>
    <r>
      <rPr>
        <sz val="10"/>
        <rFont val="宋体"/>
        <charset val="134"/>
      </rPr>
      <t>（二）竞猜型</t>
    </r>
    <phoneticPr fontId="3" type="noConversion"/>
  </si>
  <si>
    <r>
      <t xml:space="preserve">          </t>
    </r>
    <r>
      <rPr>
        <sz val="10"/>
        <rFont val="宋体"/>
        <charset val="134"/>
      </rPr>
      <t>（三）即开型</t>
    </r>
    <phoneticPr fontId="3" type="noConversion"/>
  </si>
  <si>
    <r>
      <t xml:space="preserve">          </t>
    </r>
    <r>
      <rPr>
        <sz val="10"/>
        <rFont val="宋体"/>
        <charset val="134"/>
      </rPr>
      <t>（四）视频型</t>
    </r>
    <phoneticPr fontId="3" type="noConversion"/>
  </si>
  <si>
    <r>
      <t xml:space="preserve">          </t>
    </r>
    <r>
      <rPr>
        <sz val="10"/>
        <rFont val="宋体"/>
        <charset val="134"/>
      </rPr>
      <t>（五）基诺型</t>
    </r>
    <phoneticPr fontId="3" type="noConversion"/>
  </si>
  <si>
    <t>单位：万元</t>
    <phoneticPr fontId="3" type="noConversion"/>
  </si>
  <si>
    <t>地区</t>
    <phoneticPr fontId="3" type="noConversion"/>
  </si>
  <si>
    <t>福利彩票</t>
    <phoneticPr fontId="3" type="noConversion"/>
  </si>
  <si>
    <t>体育彩票</t>
    <phoneticPr fontId="3" type="noConversion"/>
  </si>
  <si>
    <t>销售合计</t>
    <phoneticPr fontId="3" type="noConversion"/>
  </si>
  <si>
    <t>比上年同</t>
    <phoneticPr fontId="3" type="noConversion"/>
  </si>
  <si>
    <t>销售额</t>
    <phoneticPr fontId="3" type="noConversion"/>
  </si>
  <si>
    <t>期增长%</t>
    <phoneticPr fontId="3" type="noConversion"/>
  </si>
  <si>
    <t>北京</t>
    <phoneticPr fontId="3" type="noConversion"/>
  </si>
  <si>
    <t>总计</t>
    <phoneticPr fontId="3" type="noConversion"/>
  </si>
  <si>
    <r>
      <t>附件</t>
    </r>
    <r>
      <rPr>
        <sz val="14"/>
        <rFont val="Times New Roman"/>
        <family val="1"/>
      </rPr>
      <t xml:space="preserve">3:                                                       </t>
    </r>
    <r>
      <rPr>
        <sz val="16"/>
        <rFont val="Times New Roman"/>
        <family val="1"/>
      </rPr>
      <t xml:space="preserve"> 2017</t>
    </r>
    <r>
      <rPr>
        <sz val="16"/>
        <rFont val="黑体"/>
        <family val="3"/>
        <charset val="134"/>
      </rPr>
      <t>年</t>
    </r>
    <r>
      <rPr>
        <sz val="16"/>
        <rFont val="Times New Roman"/>
        <family val="1"/>
      </rPr>
      <t>12</t>
    </r>
    <r>
      <rPr>
        <sz val="16"/>
        <rFont val="黑体"/>
        <family val="3"/>
        <charset val="134"/>
      </rPr>
      <t>月全国各地区彩票销售情况表</t>
    </r>
    <phoneticPr fontId="3" type="noConversion"/>
  </si>
  <si>
    <r>
      <t>2017</t>
    </r>
    <r>
      <rPr>
        <sz val="16"/>
        <rFont val="黑体"/>
        <family val="3"/>
        <charset val="134"/>
      </rPr>
      <t>年</t>
    </r>
    <r>
      <rPr>
        <sz val="16"/>
        <rFont val="Times New Roman"/>
        <family val="1"/>
      </rPr>
      <t>12</t>
    </r>
    <r>
      <rPr>
        <sz val="16"/>
        <rFont val="黑体"/>
        <family val="3"/>
        <charset val="134"/>
      </rPr>
      <t>月全国彩票销售情况表</t>
    </r>
    <phoneticPr fontId="12" type="noConversion"/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</si>
</sst>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176" formatCode="0.00_ "/>
    <numFmt numFmtId="177" formatCode="0.0000_);[Red]\(0.0000\)"/>
    <numFmt numFmtId="178" formatCode="0.0000"/>
    <numFmt numFmtId="179" formatCode="0.00_);[Red]\(0.00\)"/>
    <numFmt numFmtId="180" formatCode="0.0%"/>
    <numFmt numFmtId="181" formatCode="0.0000_ "/>
    <numFmt numFmtId="182" formatCode="0.0_ "/>
    <numFmt numFmtId="183" formatCode="#,##0.00_ "/>
    <numFmt numFmtId="184" formatCode="0.000000000_);[Red]\(0.000000000\)"/>
    <numFmt numFmtId="185" formatCode="0.0000%"/>
    <numFmt numFmtId="186" formatCode="0.00_ ;[Red]\-0.00\ "/>
    <numFmt numFmtId="187" formatCode="[$-10804]#,##0"/>
  </numFmts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name val="黑体"/>
      <family val="3"/>
      <charset val="134"/>
    </font>
    <font>
      <sz val="9"/>
      <name val="宋体"/>
      <charset val="134"/>
    </font>
    <font>
      <sz val="16"/>
      <name val="Times New Roman"/>
      <family val="1"/>
    </font>
    <font>
      <sz val="16"/>
      <name val="黑体"/>
      <family val="3"/>
      <charset val="134"/>
    </font>
    <font>
      <sz val="10"/>
      <name val="Times New Roman"/>
      <family val="1"/>
    </font>
    <font>
      <sz val="10"/>
      <name val="宋体"/>
      <charset val="134"/>
    </font>
    <font>
      <sz val="10"/>
      <name val="黑体"/>
      <family val="3"/>
      <charset val="134"/>
    </font>
    <font>
      <b/>
      <sz val="10"/>
      <name val="Times New Roman"/>
      <family val="1"/>
    </font>
    <font>
      <b/>
      <sz val="10"/>
      <name val="宋体"/>
      <charset val="134"/>
    </font>
    <font>
      <sz val="14"/>
      <name val="Times New Roman"/>
      <family val="1"/>
    </font>
    <font>
      <sz val="9"/>
      <name val="宋体"/>
      <family val="3"/>
      <charset val="134"/>
    </font>
    <font>
      <sz val="11"/>
      <name val="Times New Roman"/>
      <family val="1"/>
    </font>
    <font>
      <sz val="11"/>
      <name val="仿宋_GB2312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0"/>
      <name val="仿宋_GB2312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10"/>
      </right>
      <top style="thin">
        <color indexed="64"/>
      </top>
      <bottom/>
      <diagonal/>
    </border>
    <border>
      <left style="thin">
        <color indexed="64"/>
      </left>
      <right style="thin">
        <color indexed="10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6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177" fontId="7" fillId="0" borderId="6" xfId="0" applyNumberFormat="1" applyFont="1" applyFill="1" applyBorder="1" applyAlignment="1">
      <alignment horizontal="center" vertical="center"/>
    </xf>
    <xf numFmtId="178" fontId="7" fillId="0" borderId="6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0" fontId="8" fillId="0" borderId="8" xfId="0" applyNumberFormat="1" applyFont="1" applyFill="1" applyBorder="1" applyAlignment="1">
      <alignment horizontal="center" vertical="center"/>
    </xf>
    <xf numFmtId="10" fontId="7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180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181" fontId="7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13" fillId="0" borderId="0" xfId="0" applyFont="1" applyFill="1" applyAlignment="1">
      <alignment horizontal="left"/>
    </xf>
    <xf numFmtId="176" fontId="13" fillId="0" borderId="0" xfId="0" applyNumberFormat="1" applyFont="1" applyFill="1" applyAlignment="1">
      <alignment horizontal="left"/>
    </xf>
    <xf numFmtId="182" fontId="13" fillId="0" borderId="0" xfId="0" applyNumberFormat="1" applyFont="1" applyFill="1" applyAlignment="1">
      <alignment horizontal="left"/>
    </xf>
    <xf numFmtId="0" fontId="7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77" fontId="15" fillId="0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2" fontId="0" fillId="0" borderId="0" xfId="0" applyNumberFormat="1">
      <alignment vertical="center"/>
    </xf>
    <xf numFmtId="178" fontId="15" fillId="0" borderId="6" xfId="0" applyNumberFormat="1" applyFont="1" applyFill="1" applyBorder="1" applyAlignment="1">
      <alignment horizontal="center" vertical="center"/>
    </xf>
    <xf numFmtId="184" fontId="0" fillId="0" borderId="0" xfId="0" applyNumberFormat="1">
      <alignment vertical="center"/>
    </xf>
    <xf numFmtId="2" fontId="15" fillId="0" borderId="0" xfId="0" applyNumberFormat="1" applyFont="1" applyFill="1" applyBorder="1" applyAlignment="1">
      <alignment horizontal="center" vertical="center"/>
    </xf>
    <xf numFmtId="185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7" fillId="0" borderId="0" xfId="0" applyNumberFormat="1" applyFont="1" applyFill="1" applyBorder="1" applyAlignment="1">
      <alignment horizontal="center" vertical="center"/>
    </xf>
    <xf numFmtId="10" fontId="0" fillId="0" borderId="0" xfId="0" applyNumberFormat="1">
      <alignment vertical="center"/>
    </xf>
    <xf numFmtId="186" fontId="0" fillId="0" borderId="0" xfId="0" applyNumberFormat="1">
      <alignment vertical="center"/>
    </xf>
    <xf numFmtId="0" fontId="11" fillId="0" borderId="0" xfId="0" applyFont="1" applyFill="1" applyAlignment="1"/>
    <xf numFmtId="0" fontId="13" fillId="0" borderId="0" xfId="0" applyFont="1" applyFill="1" applyAlignment="1"/>
    <xf numFmtId="0" fontId="11" fillId="0" borderId="9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82" fontId="7" fillId="0" borderId="1" xfId="0" applyNumberFormat="1" applyFont="1" applyFill="1" applyBorder="1" applyAlignment="1">
      <alignment horizontal="center" vertical="center"/>
    </xf>
    <xf numFmtId="182" fontId="7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182" fontId="6" fillId="0" borderId="0" xfId="0" applyNumberFormat="1" applyFont="1" applyFill="1" applyBorder="1" applyAlignment="1">
      <alignment horizontal="right" vertical="center"/>
    </xf>
    <xf numFmtId="0" fontId="0" fillId="0" borderId="0" xfId="0" applyAlignment="1"/>
    <xf numFmtId="0" fontId="11" fillId="4" borderId="0" xfId="0" applyFont="1" applyFill="1" applyAlignment="1">
      <alignment horizontal="center" vertical="center"/>
    </xf>
    <xf numFmtId="176" fontId="11" fillId="0" borderId="0" xfId="0" applyNumberFormat="1" applyFont="1" applyFill="1" applyAlignment="1"/>
    <xf numFmtId="182" fontId="11" fillId="0" borderId="0" xfId="0" applyNumberFormat="1" applyFont="1" applyFill="1" applyAlignment="1"/>
    <xf numFmtId="182" fontId="18" fillId="0" borderId="6" xfId="0" applyNumberFormat="1" applyFont="1" applyFill="1" applyBorder="1" applyAlignment="1">
      <alignment horizontal="center" vertical="center"/>
    </xf>
    <xf numFmtId="182" fontId="19" fillId="0" borderId="6" xfId="0" applyNumberFormat="1" applyFont="1" applyFill="1" applyBorder="1" applyAlignment="1">
      <alignment horizontal="center" vertical="center"/>
    </xf>
    <xf numFmtId="179" fontId="18" fillId="0" borderId="6" xfId="0" applyNumberFormat="1" applyFont="1" applyFill="1" applyBorder="1" applyAlignment="1">
      <alignment horizontal="center" vertical="center"/>
    </xf>
    <xf numFmtId="179" fontId="18" fillId="0" borderId="6" xfId="0" applyNumberFormat="1" applyFont="1" applyFill="1" applyBorder="1" applyAlignment="1" applyProtection="1">
      <alignment horizontal="center" vertical="top" wrapText="1"/>
      <protection locked="0"/>
    </xf>
    <xf numFmtId="183" fontId="18" fillId="0" borderId="6" xfId="1" applyNumberFormat="1" applyFont="1" applyFill="1" applyBorder="1" applyAlignment="1">
      <alignment horizontal="right" vertical="center"/>
    </xf>
    <xf numFmtId="183" fontId="18" fillId="2" borderId="6" xfId="1" applyNumberFormat="1" applyFont="1" applyFill="1" applyBorder="1" applyAlignment="1">
      <alignment horizontal="right" vertical="center" wrapText="1"/>
    </xf>
    <xf numFmtId="187" fontId="19" fillId="3" borderId="10" xfId="0" applyNumberFormat="1" applyFont="1" applyFill="1" applyBorder="1" applyAlignment="1" applyProtection="1">
      <alignment vertical="top" wrapText="1" readingOrder="1"/>
      <protection locked="0"/>
    </xf>
    <xf numFmtId="187" fontId="19" fillId="3" borderId="6" xfId="0" applyNumberFormat="1" applyFont="1" applyFill="1" applyBorder="1" applyAlignment="1" applyProtection="1">
      <alignment vertical="top" wrapText="1" readingOrder="1"/>
      <protection locked="0"/>
    </xf>
    <xf numFmtId="187" fontId="19" fillId="3" borderId="1" xfId="0" applyNumberFormat="1" applyFont="1" applyFill="1" applyBorder="1" applyAlignment="1" applyProtection="1">
      <alignment vertical="top" wrapText="1" readingOrder="1"/>
      <protection locked="0"/>
    </xf>
    <xf numFmtId="187" fontId="19" fillId="3" borderId="11" xfId="0" applyNumberFormat="1" applyFont="1" applyFill="1" applyBorder="1" applyAlignment="1" applyProtection="1">
      <alignment vertical="top" wrapText="1" readingOrder="1"/>
      <protection locked="0"/>
    </xf>
    <xf numFmtId="176" fontId="4" fillId="0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1" fillId="0" borderId="0" xfId="0" applyFont="1" applyFill="1" applyBorder="1" applyAlignment="1"/>
    <xf numFmtId="176" fontId="11" fillId="0" borderId="0" xfId="0" applyNumberFormat="1" applyFont="1" applyFill="1" applyBorder="1" applyAlignment="1"/>
    <xf numFmtId="182" fontId="11" fillId="0" borderId="0" xfId="0" applyNumberFormat="1" applyFont="1" applyFill="1" applyBorder="1" applyAlignment="1"/>
  </cellXfs>
  <cellStyles count="2">
    <cellStyle name="常规" xfId="0" builtinId="0"/>
    <cellStyle name="千位分隔[0]" xfId="1" builtin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/&#38468;&#20214;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/&#38468;&#20214;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2"/>
      <sheetName val="上月"/>
    </sheetNames>
    <sheetDataSet>
      <sheetData sheetId="0" refreshError="1"/>
      <sheetData sheetId="1">
        <row r="2">
          <cell r="B2">
            <v>194.02238087999999</v>
          </cell>
        </row>
        <row r="3">
          <cell r="B3">
            <v>143.78761499999999</v>
          </cell>
        </row>
        <row r="4">
          <cell r="B4">
            <v>10.5517965</v>
          </cell>
        </row>
        <row r="5">
          <cell r="B5">
            <v>39.561580339999999</v>
          </cell>
        </row>
        <row r="6">
          <cell r="B6">
            <v>0.12138904</v>
          </cell>
        </row>
        <row r="7">
          <cell r="B7">
            <v>191.52488313900002</v>
          </cell>
        </row>
        <row r="8">
          <cell r="B8">
            <v>92.06013477999997</v>
          </cell>
        </row>
        <row r="9">
          <cell r="B9">
            <v>90.54448246000004</v>
          </cell>
        </row>
        <row r="10">
          <cell r="B10">
            <v>8.9149226999999946</v>
          </cell>
        </row>
        <row r="11">
          <cell r="B11">
            <v>5.3431989999999999E-3</v>
          </cell>
        </row>
        <row r="12">
          <cell r="B12">
            <v>385.54726401900001</v>
          </cell>
        </row>
        <row r="13">
          <cell r="B13">
            <v>235.84774977999996</v>
          </cell>
        </row>
        <row r="14">
          <cell r="B14">
            <v>90.54448246000004</v>
          </cell>
        </row>
        <row r="15">
          <cell r="B15">
            <v>19.466719199999993</v>
          </cell>
        </row>
        <row r="16">
          <cell r="B16">
            <v>39.566923539000001</v>
          </cell>
        </row>
        <row r="17">
          <cell r="B17">
            <v>0.12138904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计算"/>
      <sheetName val="与16年同期销量比较"/>
      <sheetName val="图1"/>
      <sheetName val="Sheet1"/>
    </sheetNames>
    <sheetDataSet>
      <sheetData sheetId="0" refreshError="1"/>
      <sheetData sheetId="1">
        <row r="4">
          <cell r="B4">
            <v>39439.760000000002</v>
          </cell>
          <cell r="C4">
            <v>470842.43</v>
          </cell>
          <cell r="D4">
            <v>54743.99</v>
          </cell>
          <cell r="E4">
            <v>603752.9</v>
          </cell>
          <cell r="F4">
            <v>94183.75</v>
          </cell>
          <cell r="I4">
            <v>1074595.33</v>
          </cell>
        </row>
        <row r="5">
          <cell r="B5">
            <v>37286.639999999999</v>
          </cell>
          <cell r="C5">
            <v>380821.94</v>
          </cell>
          <cell r="D5">
            <v>18806.8</v>
          </cell>
          <cell r="E5">
            <v>301813.46999999997</v>
          </cell>
          <cell r="F5">
            <v>56093.440000000002</v>
          </cell>
          <cell r="I5">
            <v>682635.40999999992</v>
          </cell>
        </row>
        <row r="6">
          <cell r="B6">
            <v>66818.47</v>
          </cell>
          <cell r="C6">
            <v>626591.67000000004</v>
          </cell>
          <cell r="D6">
            <v>79190.23</v>
          </cell>
          <cell r="E6">
            <v>1071645.99</v>
          </cell>
          <cell r="F6">
            <v>146008.70000000001</v>
          </cell>
          <cell r="I6">
            <v>1698237.6600000001</v>
          </cell>
        </row>
        <row r="7">
          <cell r="B7">
            <v>41765.279999999999</v>
          </cell>
          <cell r="C7">
            <v>436420.83</v>
          </cell>
          <cell r="D7">
            <v>26299.96</v>
          </cell>
          <cell r="E7">
            <v>232871.7</v>
          </cell>
          <cell r="F7">
            <v>68065.239999999991</v>
          </cell>
          <cell r="I7">
            <v>669292.53</v>
          </cell>
        </row>
        <row r="8">
          <cell r="B8">
            <v>65426.86</v>
          </cell>
          <cell r="C8">
            <v>579730.12</v>
          </cell>
          <cell r="D8">
            <v>44219.59</v>
          </cell>
          <cell r="E8">
            <v>450903.71</v>
          </cell>
          <cell r="F8">
            <v>109646.45</v>
          </cell>
          <cell r="I8">
            <v>1030633.8300000001</v>
          </cell>
        </row>
        <row r="9">
          <cell r="B9">
            <v>95956.61</v>
          </cell>
          <cell r="C9">
            <v>1095417.28</v>
          </cell>
          <cell r="D9">
            <v>40295.410000000003</v>
          </cell>
          <cell r="E9">
            <v>552543.09</v>
          </cell>
          <cell r="F9">
            <v>136252.02000000002</v>
          </cell>
          <cell r="I9">
            <v>1647960.37</v>
          </cell>
        </row>
        <row r="10">
          <cell r="B10">
            <v>35022.54</v>
          </cell>
          <cell r="C10">
            <v>356845.77</v>
          </cell>
          <cell r="D10">
            <v>32431.16</v>
          </cell>
          <cell r="E10">
            <v>382758.55</v>
          </cell>
          <cell r="F10">
            <v>67453.7</v>
          </cell>
          <cell r="I10">
            <v>739604.32000000007</v>
          </cell>
        </row>
        <row r="11">
          <cell r="B11">
            <v>47226.21</v>
          </cell>
          <cell r="C11">
            <v>505207.23</v>
          </cell>
          <cell r="D11">
            <v>52248.13</v>
          </cell>
          <cell r="E11">
            <v>538373.43999999994</v>
          </cell>
          <cell r="F11">
            <v>99474.34</v>
          </cell>
          <cell r="I11">
            <v>1043580.6699999999</v>
          </cell>
        </row>
        <row r="12">
          <cell r="B12">
            <v>43298.79</v>
          </cell>
          <cell r="C12">
            <v>449770.02</v>
          </cell>
          <cell r="D12">
            <v>25378.05</v>
          </cell>
          <cell r="E12">
            <v>305347.32</v>
          </cell>
          <cell r="F12">
            <v>68676.84</v>
          </cell>
          <cell r="I12">
            <v>755117.34000000008</v>
          </cell>
        </row>
        <row r="13">
          <cell r="B13">
            <v>160167.37</v>
          </cell>
          <cell r="C13">
            <v>1487625.99</v>
          </cell>
          <cell r="D13">
            <v>171973.01</v>
          </cell>
          <cell r="E13">
            <v>1787293.88</v>
          </cell>
          <cell r="F13">
            <v>332140.38</v>
          </cell>
          <cell r="I13">
            <v>3274919.87</v>
          </cell>
        </row>
        <row r="14">
          <cell r="B14">
            <v>146313.25</v>
          </cell>
          <cell r="C14">
            <v>1513054.59</v>
          </cell>
          <cell r="D14">
            <v>141575.69649999999</v>
          </cell>
          <cell r="E14">
            <v>1243668.6912</v>
          </cell>
          <cell r="F14">
            <v>287888.94649999996</v>
          </cell>
          <cell r="I14">
            <v>2756723.2812000001</v>
          </cell>
        </row>
        <row r="15">
          <cell r="B15">
            <v>59732.1</v>
          </cell>
          <cell r="C15">
            <v>681577.19</v>
          </cell>
          <cell r="D15">
            <v>37632.485699999997</v>
          </cell>
          <cell r="E15">
            <v>521043.3847</v>
          </cell>
          <cell r="F15">
            <v>97364.585699999996</v>
          </cell>
          <cell r="I15">
            <v>1202620.5747</v>
          </cell>
        </row>
        <row r="16">
          <cell r="B16">
            <v>49158.98</v>
          </cell>
          <cell r="C16">
            <v>501645.17</v>
          </cell>
          <cell r="D16">
            <v>72768.547900000005</v>
          </cell>
          <cell r="E16">
            <v>805843.18960000004</v>
          </cell>
          <cell r="F16">
            <v>121927.52790000002</v>
          </cell>
          <cell r="I16">
            <v>1307488.3596000001</v>
          </cell>
        </row>
        <row r="17">
          <cell r="B17">
            <v>33127.980000000003</v>
          </cell>
          <cell r="C17">
            <v>296444.46999999997</v>
          </cell>
          <cell r="D17">
            <v>26310.114699999998</v>
          </cell>
          <cell r="E17">
            <v>314052.03320000001</v>
          </cell>
          <cell r="F17">
            <v>59438.094700000001</v>
          </cell>
          <cell r="I17">
            <v>610496.50319999992</v>
          </cell>
        </row>
        <row r="18">
          <cell r="B18">
            <v>136136.18</v>
          </cell>
          <cell r="C18">
            <v>1468684.45</v>
          </cell>
          <cell r="D18">
            <v>152911.7041</v>
          </cell>
          <cell r="E18">
            <v>1723726.3644999999</v>
          </cell>
          <cell r="F18">
            <v>289047.88410000002</v>
          </cell>
          <cell r="I18">
            <v>3192410.8144999999</v>
          </cell>
        </row>
        <row r="19">
          <cell r="B19">
            <v>74532.94</v>
          </cell>
          <cell r="C19">
            <v>661935.53</v>
          </cell>
          <cell r="D19">
            <v>108903.2138</v>
          </cell>
          <cell r="E19">
            <v>1199526.7694999999</v>
          </cell>
          <cell r="F19">
            <v>183436.1538</v>
          </cell>
          <cell r="I19">
            <v>1861462.2995</v>
          </cell>
        </row>
        <row r="20">
          <cell r="B20">
            <v>93300.49</v>
          </cell>
          <cell r="C20">
            <v>1013843.03</v>
          </cell>
          <cell r="D20">
            <v>51878.205199999997</v>
          </cell>
          <cell r="E20">
            <v>669553.59699999995</v>
          </cell>
          <cell r="F20">
            <v>145178.69520000002</v>
          </cell>
          <cell r="I20">
            <v>1683396.6269999999</v>
          </cell>
        </row>
        <row r="21">
          <cell r="B21">
            <v>72898.559999999998</v>
          </cell>
          <cell r="C21">
            <v>854052.11</v>
          </cell>
          <cell r="D21">
            <v>45184.7016</v>
          </cell>
          <cell r="E21">
            <v>600421.27300000004</v>
          </cell>
          <cell r="F21">
            <v>118083.2616</v>
          </cell>
          <cell r="I21">
            <v>1454473.3829999999</v>
          </cell>
        </row>
        <row r="22">
          <cell r="B22">
            <v>211410.32</v>
          </cell>
          <cell r="C22">
            <v>2112967.7200000002</v>
          </cell>
          <cell r="D22">
            <v>160188.17869999999</v>
          </cell>
          <cell r="E22">
            <v>1850301.0534000001</v>
          </cell>
          <cell r="F22">
            <v>371598.4987</v>
          </cell>
          <cell r="I22">
            <v>3963268.7734000003</v>
          </cell>
        </row>
        <row r="23">
          <cell r="B23">
            <v>48761.83</v>
          </cell>
          <cell r="C23">
            <v>476749.03</v>
          </cell>
          <cell r="D23">
            <v>24902.8086</v>
          </cell>
          <cell r="E23">
            <v>280957.54639999999</v>
          </cell>
          <cell r="F23">
            <v>73664.638600000006</v>
          </cell>
          <cell r="I23">
            <v>757706.57640000002</v>
          </cell>
        </row>
        <row r="24">
          <cell r="B24">
            <v>14582.55</v>
          </cell>
          <cell r="C24">
            <v>167183.56</v>
          </cell>
          <cell r="D24">
            <v>20885.145949999998</v>
          </cell>
          <cell r="E24">
            <v>144717.36843</v>
          </cell>
          <cell r="F24">
            <v>35467.695949999994</v>
          </cell>
          <cell r="I24">
            <v>311900.92842999997</v>
          </cell>
        </row>
        <row r="25">
          <cell r="B25">
            <v>50764.2</v>
          </cell>
          <cell r="C25">
            <v>449407.98</v>
          </cell>
          <cell r="D25">
            <v>37614.359600000003</v>
          </cell>
          <cell r="E25">
            <v>350921.26899999997</v>
          </cell>
          <cell r="F25">
            <v>88378.559600000008</v>
          </cell>
          <cell r="I25">
            <v>800329.24899999995</v>
          </cell>
        </row>
        <row r="26">
          <cell r="B26">
            <v>73873.86</v>
          </cell>
          <cell r="C26">
            <v>849549.42</v>
          </cell>
          <cell r="D26">
            <v>37957.670700000002</v>
          </cell>
          <cell r="E26">
            <v>476101.63419999997</v>
          </cell>
          <cell r="F26">
            <v>111831.5307</v>
          </cell>
          <cell r="I26">
            <v>1325651.0542000001</v>
          </cell>
        </row>
        <row r="27">
          <cell r="B27">
            <v>29036.68</v>
          </cell>
          <cell r="C27">
            <v>269068.03000000003</v>
          </cell>
          <cell r="D27">
            <v>28653.558000000001</v>
          </cell>
          <cell r="E27">
            <v>322873.35149999999</v>
          </cell>
          <cell r="F27">
            <v>57690.237999999998</v>
          </cell>
          <cell r="I27">
            <v>591941.38150000002</v>
          </cell>
        </row>
        <row r="28">
          <cell r="B28">
            <v>65216.38</v>
          </cell>
          <cell r="C28">
            <v>728835.04</v>
          </cell>
          <cell r="D28">
            <v>57120.259599999998</v>
          </cell>
          <cell r="E28">
            <v>750145.21169999999</v>
          </cell>
          <cell r="F28">
            <v>122336.63959999999</v>
          </cell>
          <cell r="I28">
            <v>1478980.2516999999</v>
          </cell>
        </row>
        <row r="29">
          <cell r="B29">
            <v>18968.89</v>
          </cell>
          <cell r="C29">
            <v>157978.07</v>
          </cell>
          <cell r="D29">
            <v>6832.0623999999998</v>
          </cell>
          <cell r="E29">
            <v>70955.928499999995</v>
          </cell>
          <cell r="F29">
            <v>25800.952399999998</v>
          </cell>
          <cell r="I29">
            <v>228933.99849999999</v>
          </cell>
        </row>
        <row r="30">
          <cell r="B30">
            <v>76461.36</v>
          </cell>
          <cell r="C30">
            <v>862320.26</v>
          </cell>
          <cell r="D30">
            <v>38175.8482</v>
          </cell>
          <cell r="E30">
            <v>554208.03110000002</v>
          </cell>
          <cell r="F30">
            <v>114637.20819999999</v>
          </cell>
          <cell r="I30">
            <v>1416528.2911</v>
          </cell>
        </row>
        <row r="31">
          <cell r="B31">
            <v>42887.83</v>
          </cell>
          <cell r="C31">
            <v>450303.85</v>
          </cell>
          <cell r="D31">
            <v>24438.3577</v>
          </cell>
          <cell r="E31">
            <v>262176.61430000002</v>
          </cell>
          <cell r="F31">
            <v>67326.187700000009</v>
          </cell>
          <cell r="I31">
            <v>712480.46429999999</v>
          </cell>
        </row>
        <row r="32">
          <cell r="B32">
            <v>15000.75</v>
          </cell>
          <cell r="C32">
            <v>153535.26</v>
          </cell>
          <cell r="D32">
            <v>5896.5640999999996</v>
          </cell>
          <cell r="E32">
            <v>63996.288399999998</v>
          </cell>
          <cell r="F32">
            <v>20897.3141</v>
          </cell>
          <cell r="I32">
            <v>217531.5484</v>
          </cell>
        </row>
        <row r="33">
          <cell r="B33">
            <v>16568.669999999998</v>
          </cell>
          <cell r="C33">
            <v>171165.15</v>
          </cell>
          <cell r="D33">
            <v>9525.7584999999999</v>
          </cell>
          <cell r="E33">
            <v>101159.49219999999</v>
          </cell>
          <cell r="F33">
            <v>26094.428499999998</v>
          </cell>
          <cell r="I33">
            <v>272324.6422</v>
          </cell>
        </row>
        <row r="34">
          <cell r="B34">
            <v>37248.44</v>
          </cell>
          <cell r="C34">
            <v>419590.61</v>
          </cell>
          <cell r="D34">
            <v>26033.165000000001</v>
          </cell>
          <cell r="E34">
            <v>281310.5588</v>
          </cell>
          <cell r="F34">
            <v>63281.605000000003</v>
          </cell>
          <cell r="I34">
            <v>700901.16879999998</v>
          </cell>
        </row>
        <row r="35">
          <cell r="B35">
            <v>1998390.77</v>
          </cell>
          <cell r="C35">
            <v>20649163.800000004</v>
          </cell>
          <cell r="D35">
            <v>1660974.73655</v>
          </cell>
          <cell r="E35">
            <v>18814963.700630002</v>
          </cell>
          <cell r="F35">
            <v>3659365.50655</v>
          </cell>
          <cell r="I35">
            <v>39464127.500630006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workbookViewId="0">
      <selection activeCell="F9" sqref="F9"/>
    </sheetView>
  </sheetViews>
  <sheetFormatPr defaultRowHeight="13.5"/>
  <cols>
    <col min="1" max="1" width="7.75" customWidth="1"/>
    <col min="2" max="2" width="10" customWidth="1"/>
    <col min="5" max="5" width="8.25" customWidth="1"/>
    <col min="6" max="6" width="10.75" customWidth="1"/>
    <col min="7" max="7" width="10.625" customWidth="1"/>
    <col min="8" max="8" width="10.125" customWidth="1"/>
    <col min="12" max="12" width="9.875" customWidth="1"/>
    <col min="13" max="13" width="10" customWidth="1"/>
    <col min="14" max="14" width="11" customWidth="1"/>
  </cols>
  <sheetData>
    <row r="1" spans="1:16" ht="18.75">
      <c r="A1" s="1" t="s">
        <v>33</v>
      </c>
    </row>
    <row r="2" spans="1:16" ht="20.25">
      <c r="A2" s="61" t="s">
        <v>97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4" t="s">
        <v>34</v>
      </c>
    </row>
    <row r="4" spans="1:16">
      <c r="A4" s="62" t="s">
        <v>35</v>
      </c>
      <c r="B4" s="64" t="s">
        <v>36</v>
      </c>
      <c r="C4" s="65"/>
      <c r="D4" s="65"/>
      <c r="E4" s="65"/>
      <c r="F4" s="65"/>
      <c r="G4" s="66"/>
      <c r="H4" s="64" t="s">
        <v>37</v>
      </c>
      <c r="I4" s="65"/>
      <c r="J4" s="65"/>
      <c r="K4" s="65"/>
      <c r="L4" s="65"/>
      <c r="M4" s="23"/>
      <c r="N4" s="62" t="s">
        <v>38</v>
      </c>
    </row>
    <row r="5" spans="1:16">
      <c r="A5" s="63"/>
      <c r="B5" s="19" t="s">
        <v>39</v>
      </c>
      <c r="C5" s="24" t="s">
        <v>40</v>
      </c>
      <c r="D5" s="19" t="s">
        <v>41</v>
      </c>
      <c r="E5" s="19" t="s">
        <v>42</v>
      </c>
      <c r="F5" s="19" t="s">
        <v>43</v>
      </c>
      <c r="G5" s="25" t="s">
        <v>44</v>
      </c>
      <c r="H5" s="19" t="s">
        <v>45</v>
      </c>
      <c r="I5" s="19" t="s">
        <v>46</v>
      </c>
      <c r="J5" s="24" t="s">
        <v>40</v>
      </c>
      <c r="K5" s="26" t="s">
        <v>41</v>
      </c>
      <c r="L5" s="21" t="s">
        <v>47</v>
      </c>
      <c r="M5" s="19" t="s">
        <v>44</v>
      </c>
      <c r="N5" s="63"/>
    </row>
    <row r="6" spans="1:16">
      <c r="A6" s="20" t="s">
        <v>48</v>
      </c>
      <c r="B6" s="27">
        <v>117.51043414</v>
      </c>
      <c r="C6" s="27">
        <v>9.5860900299999994</v>
      </c>
      <c r="D6" s="27">
        <v>34.8779708422</v>
      </c>
      <c r="E6" s="27">
        <v>0.14554099000000001</v>
      </c>
      <c r="F6" s="27">
        <f t="shared" ref="F6:F16" si="0">SUM(B6:E6)</f>
        <v>162.12003600220001</v>
      </c>
      <c r="G6" s="27">
        <f>F6</f>
        <v>162.12003600220001</v>
      </c>
      <c r="H6" s="27">
        <v>71.15669595</v>
      </c>
      <c r="I6" s="27">
        <v>49.081006520000003</v>
      </c>
      <c r="J6" s="27">
        <v>9.2372328420000009</v>
      </c>
      <c r="K6" s="27">
        <v>1.1625373E-2</v>
      </c>
      <c r="L6" s="27">
        <f t="shared" ref="L6:L17" si="1">SUM(H6:K6)</f>
        <v>129.486560685</v>
      </c>
      <c r="M6" s="27">
        <f>L6</f>
        <v>129.486560685</v>
      </c>
      <c r="N6" s="27">
        <f>F6+L6</f>
        <v>291.60659668720001</v>
      </c>
      <c r="O6" s="28"/>
    </row>
    <row r="7" spans="1:16">
      <c r="A7" s="20" t="s">
        <v>49</v>
      </c>
      <c r="B7" s="27">
        <v>104.77761228</v>
      </c>
      <c r="C7" s="27">
        <v>11.62658467</v>
      </c>
      <c r="D7" s="27">
        <v>36.423515583700002</v>
      </c>
      <c r="E7" s="27">
        <v>0.13063585</v>
      </c>
      <c r="F7" s="27">
        <f t="shared" si="0"/>
        <v>152.95834838370001</v>
      </c>
      <c r="G7" s="27">
        <f t="shared" ref="G7:G16" si="2">G6+F7</f>
        <v>315.07838438589999</v>
      </c>
      <c r="H7" s="27">
        <v>69.187029800000005</v>
      </c>
      <c r="I7" s="27">
        <v>49.99214508</v>
      </c>
      <c r="J7" s="27">
        <v>9.3969282251000017</v>
      </c>
      <c r="K7" s="27">
        <v>7.0870689999999997E-3</v>
      </c>
      <c r="L7" s="27">
        <f t="shared" si="1"/>
        <v>128.5831901741</v>
      </c>
      <c r="M7" s="27">
        <f>M6+L7</f>
        <v>258.0697508591</v>
      </c>
      <c r="N7" s="27">
        <f>F7+L7</f>
        <v>281.54153855779998</v>
      </c>
      <c r="O7" s="28"/>
    </row>
    <row r="8" spans="1:16">
      <c r="A8" s="20" t="s">
        <v>50</v>
      </c>
      <c r="B8" s="27">
        <v>144.20667484000001</v>
      </c>
      <c r="C8" s="27">
        <v>11.02881021</v>
      </c>
      <c r="D8" s="27">
        <v>42.893544300000002</v>
      </c>
      <c r="E8" s="27">
        <v>0.17432172000000001</v>
      </c>
      <c r="F8" s="27">
        <f t="shared" si="0"/>
        <v>198.30335106999999</v>
      </c>
      <c r="G8" s="27">
        <f t="shared" si="2"/>
        <v>513.38173545589996</v>
      </c>
      <c r="H8" s="27">
        <v>100.25948482999998</v>
      </c>
      <c r="I8" s="27">
        <v>67.686057199999993</v>
      </c>
      <c r="J8" s="27">
        <v>13.068631782300002</v>
      </c>
      <c r="K8" s="27">
        <v>1.0895128E-2</v>
      </c>
      <c r="L8" s="27">
        <f t="shared" si="1"/>
        <v>181.02506894029995</v>
      </c>
      <c r="M8" s="27">
        <f>M7+L8</f>
        <v>439.09481979939994</v>
      </c>
      <c r="N8" s="27">
        <f>F8+L8</f>
        <v>379.32842001029996</v>
      </c>
      <c r="P8" s="29"/>
    </row>
    <row r="9" spans="1:16">
      <c r="A9" s="20" t="s">
        <v>51</v>
      </c>
      <c r="B9" s="27">
        <v>135.99054583999998</v>
      </c>
      <c r="C9" s="27">
        <v>12.03732033</v>
      </c>
      <c r="D9" s="27">
        <v>39.052182280000004</v>
      </c>
      <c r="E9" s="27">
        <v>0.15500141000000001</v>
      </c>
      <c r="F9" s="27">
        <f t="shared" si="0"/>
        <v>187.23504986</v>
      </c>
      <c r="G9" s="27">
        <f t="shared" si="2"/>
        <v>700.61678531589996</v>
      </c>
      <c r="H9" s="27">
        <v>97.748554919999989</v>
      </c>
      <c r="I9" s="27">
        <v>87.455554579999998</v>
      </c>
      <c r="J9" s="27">
        <v>10.0034434018</v>
      </c>
      <c r="K9" s="27">
        <v>8.9999999999999993E-3</v>
      </c>
      <c r="L9" s="27">
        <f t="shared" si="1"/>
        <v>195.21655290179999</v>
      </c>
      <c r="M9" s="27">
        <f t="shared" ref="M9:M16" si="3">SUM(M8+L9)</f>
        <v>634.31137270119996</v>
      </c>
      <c r="N9" s="27">
        <f t="shared" ref="N9:N16" si="4">SUM(F9+L9)</f>
        <v>382.45160276180002</v>
      </c>
    </row>
    <row r="10" spans="1:16">
      <c r="A10" s="20" t="s">
        <v>52</v>
      </c>
      <c r="B10" s="27">
        <v>131.16829376000001</v>
      </c>
      <c r="C10" s="27">
        <v>11.310618949999999</v>
      </c>
      <c r="D10" s="27">
        <v>39.629383240000003</v>
      </c>
      <c r="E10" s="27">
        <v>0.1629061</v>
      </c>
      <c r="F10" s="27">
        <f t="shared" si="0"/>
        <v>182.27120205</v>
      </c>
      <c r="G10" s="27">
        <f t="shared" si="2"/>
        <v>882.88798736590002</v>
      </c>
      <c r="H10" s="27">
        <v>95.575432840000005</v>
      </c>
      <c r="I10" s="27">
        <v>88.042610400000001</v>
      </c>
      <c r="J10" s="27">
        <v>11.0509905133</v>
      </c>
      <c r="K10" s="30">
        <v>6.581628E-3</v>
      </c>
      <c r="L10" s="27">
        <f t="shared" si="1"/>
        <v>194.67561538130002</v>
      </c>
      <c r="M10" s="27">
        <f t="shared" si="3"/>
        <v>828.98698808249992</v>
      </c>
      <c r="N10" s="27">
        <f t="shared" si="4"/>
        <v>376.94681743130002</v>
      </c>
    </row>
    <row r="11" spans="1:16">
      <c r="A11" s="20" t="s">
        <v>53</v>
      </c>
      <c r="B11" s="27">
        <v>130.37799336</v>
      </c>
      <c r="C11" s="27">
        <v>9.8765986999999988</v>
      </c>
      <c r="D11" s="27">
        <v>37.816675780000004</v>
      </c>
      <c r="E11" s="27">
        <v>0.16597023999999999</v>
      </c>
      <c r="F11" s="27">
        <f t="shared" si="0"/>
        <v>178.23723808</v>
      </c>
      <c r="G11" s="27">
        <f t="shared" si="2"/>
        <v>1061.1252254459</v>
      </c>
      <c r="H11" s="27">
        <v>85.897840619999997</v>
      </c>
      <c r="I11" s="27">
        <v>63.456661539999999</v>
      </c>
      <c r="J11" s="27">
        <v>10.824535526900004</v>
      </c>
      <c r="K11" s="30">
        <v>5.9330709999999998E-3</v>
      </c>
      <c r="L11" s="27">
        <f t="shared" si="1"/>
        <v>160.18497075789998</v>
      </c>
      <c r="M11" s="27">
        <f t="shared" si="3"/>
        <v>989.17195884039984</v>
      </c>
      <c r="N11" s="27">
        <f t="shared" si="4"/>
        <v>338.42220883789997</v>
      </c>
    </row>
    <row r="12" spans="1:16">
      <c r="A12" s="20" t="s">
        <v>54</v>
      </c>
      <c r="B12" s="27">
        <v>127.07881251999999</v>
      </c>
      <c r="C12" s="27">
        <v>8.5167943299999997</v>
      </c>
      <c r="D12" s="27">
        <v>38.385807020000001</v>
      </c>
      <c r="E12" s="27">
        <v>0.19777462000000001</v>
      </c>
      <c r="F12" s="27">
        <f t="shared" si="0"/>
        <v>174.17918848999997</v>
      </c>
      <c r="G12" s="27">
        <f t="shared" si="2"/>
        <v>1235.3044139358999</v>
      </c>
      <c r="H12" s="27">
        <v>86.509623940000012</v>
      </c>
      <c r="I12" s="27">
        <v>67.766547159999988</v>
      </c>
      <c r="J12" s="27">
        <v>9.0853104431000009</v>
      </c>
      <c r="K12" s="27">
        <v>5.3046870000000006E-3</v>
      </c>
      <c r="L12" s="27">
        <f t="shared" si="1"/>
        <v>163.36678623010002</v>
      </c>
      <c r="M12" s="27">
        <f t="shared" si="3"/>
        <v>1152.5387450704998</v>
      </c>
      <c r="N12" s="27">
        <f t="shared" si="4"/>
        <v>337.54597472009999</v>
      </c>
    </row>
    <row r="13" spans="1:16">
      <c r="A13" s="20" t="s">
        <v>55</v>
      </c>
      <c r="B13" s="27">
        <v>127.75443632</v>
      </c>
      <c r="C13" s="27">
        <v>8.9235186500000001</v>
      </c>
      <c r="D13" s="27">
        <v>37.868197379999998</v>
      </c>
      <c r="E13" s="27">
        <v>0.15975278000000001</v>
      </c>
      <c r="F13" s="27">
        <f t="shared" si="0"/>
        <v>174.70590512999999</v>
      </c>
      <c r="G13" s="27">
        <f t="shared" si="2"/>
        <v>1410.0103190658999</v>
      </c>
      <c r="H13" s="27">
        <v>83.53183172</v>
      </c>
      <c r="I13" s="27">
        <v>84.056052599999973</v>
      </c>
      <c r="J13" s="27">
        <v>8.3705387400000024</v>
      </c>
      <c r="K13" s="27">
        <v>6.8022890000000004E-3</v>
      </c>
      <c r="L13" s="27">
        <f t="shared" si="1"/>
        <v>175.96522534899998</v>
      </c>
      <c r="M13" s="27">
        <f t="shared" si="3"/>
        <v>1328.5039704194996</v>
      </c>
      <c r="N13" s="27">
        <f t="shared" si="4"/>
        <v>350.671130479</v>
      </c>
    </row>
    <row r="14" spans="1:16">
      <c r="A14" s="20" t="s">
        <v>56</v>
      </c>
      <c r="B14" s="27">
        <v>126.98564252</v>
      </c>
      <c r="C14" s="27">
        <v>11.5574888</v>
      </c>
      <c r="D14" s="27">
        <v>37.431225409999989</v>
      </c>
      <c r="E14" s="27">
        <v>0.14430528000000001</v>
      </c>
      <c r="F14" s="27">
        <f t="shared" si="0"/>
        <v>176.11866200999998</v>
      </c>
      <c r="G14" s="27">
        <f t="shared" si="2"/>
        <v>1586.1289810758999</v>
      </c>
      <c r="H14" s="27">
        <v>85.02529598000001</v>
      </c>
      <c r="I14" s="27">
        <v>98.004646079999972</v>
      </c>
      <c r="J14" s="27">
        <v>10.130435479999997</v>
      </c>
      <c r="K14" s="27">
        <v>2.718729E-3</v>
      </c>
      <c r="L14" s="27">
        <f t="shared" si="1"/>
        <v>193.16309626899999</v>
      </c>
      <c r="M14" s="27">
        <f t="shared" si="3"/>
        <v>1521.6670666884997</v>
      </c>
      <c r="N14" s="27">
        <f t="shared" si="4"/>
        <v>369.28175827899997</v>
      </c>
    </row>
    <row r="15" spans="1:16">
      <c r="A15" s="20" t="s">
        <v>57</v>
      </c>
      <c r="B15" s="27">
        <v>135.80251319999999</v>
      </c>
      <c r="C15" s="27">
        <v>9.4076459099999994</v>
      </c>
      <c r="D15" s="27">
        <v>37.772711180000002</v>
      </c>
      <c r="E15" s="27">
        <v>0.13835521000000001</v>
      </c>
      <c r="F15" s="27">
        <f t="shared" si="0"/>
        <v>183.12122549999998</v>
      </c>
      <c r="G15" s="27">
        <f t="shared" si="2"/>
        <v>1769.2502065758999</v>
      </c>
      <c r="H15" s="27">
        <v>85.510206750000009</v>
      </c>
      <c r="I15" s="27">
        <v>96.570167679999997</v>
      </c>
      <c r="J15" s="27">
        <v>11.32592137</v>
      </c>
      <c r="K15" s="27">
        <v>3.53345E-3</v>
      </c>
      <c r="L15" s="27">
        <f t="shared" si="1"/>
        <v>193.40982925</v>
      </c>
      <c r="M15" s="27">
        <f t="shared" si="3"/>
        <v>1715.0768959384998</v>
      </c>
      <c r="N15" s="27">
        <f t="shared" si="4"/>
        <v>376.53105474999995</v>
      </c>
    </row>
    <row r="16" spans="1:16">
      <c r="A16" s="20" t="s">
        <v>58</v>
      </c>
      <c r="B16" s="27">
        <v>143.78761499999999</v>
      </c>
      <c r="C16" s="27">
        <v>10.5517965</v>
      </c>
      <c r="D16" s="27">
        <v>39.561580339999999</v>
      </c>
      <c r="E16" s="27">
        <v>0.12138904</v>
      </c>
      <c r="F16" s="27">
        <f t="shared" si="0"/>
        <v>194.02238087999999</v>
      </c>
      <c r="G16" s="27">
        <f t="shared" si="2"/>
        <v>1963.2725874558998</v>
      </c>
      <c r="H16" s="27">
        <v>92.06013477999997</v>
      </c>
      <c r="I16" s="27">
        <v>90.54448246000004</v>
      </c>
      <c r="J16" s="27">
        <v>8.9149226999999946</v>
      </c>
      <c r="K16" s="27">
        <v>5.3431989999999999E-3</v>
      </c>
      <c r="L16" s="27">
        <f t="shared" si="1"/>
        <v>191.52488313900002</v>
      </c>
      <c r="M16" s="27">
        <f t="shared" si="3"/>
        <v>1906.6017790774997</v>
      </c>
      <c r="N16" s="27">
        <f t="shared" si="4"/>
        <v>385.54726401900001</v>
      </c>
    </row>
    <row r="17" spans="1:14">
      <c r="A17" s="20" t="s">
        <v>59</v>
      </c>
      <c r="B17" s="27">
        <v>154.0984</v>
      </c>
      <c r="C17" s="27">
        <v>11.9169</v>
      </c>
      <c r="D17" s="27">
        <v>40.351700000000001</v>
      </c>
      <c r="E17" s="27">
        <v>0.1283</v>
      </c>
      <c r="F17" s="27">
        <v>206.49529999999999</v>
      </c>
      <c r="G17" s="27">
        <v>2169.7678999999998</v>
      </c>
      <c r="H17" s="27">
        <v>96.143600000000006</v>
      </c>
      <c r="I17" s="27">
        <v>85.865899999999996</v>
      </c>
      <c r="J17" s="27">
        <v>8.3074999999999992</v>
      </c>
      <c r="K17" s="27">
        <v>4.1999999999999997E-3</v>
      </c>
      <c r="L17" s="27">
        <f t="shared" si="1"/>
        <v>190.3212</v>
      </c>
      <c r="M17" s="27">
        <v>2096.9229999999998</v>
      </c>
      <c r="N17" s="27">
        <v>396.81650000000002</v>
      </c>
    </row>
    <row r="18" spans="1:14">
      <c r="A18" s="19" t="s">
        <v>60</v>
      </c>
      <c r="B18" s="27">
        <f>SUM(B6:B17)</f>
        <v>1579.5389737800001</v>
      </c>
      <c r="C18" s="27">
        <f>SUM(C6:C17)</f>
        <v>126.34016707999999</v>
      </c>
      <c r="D18" s="27">
        <f>SUM(D6:D17)</f>
        <v>462.06449335589991</v>
      </c>
      <c r="E18" s="27">
        <f>SUM(E6:E17)</f>
        <v>1.82425324</v>
      </c>
      <c r="F18" s="27">
        <f>SUM(F6:F17)</f>
        <v>2169.7678874558997</v>
      </c>
      <c r="G18" s="27" t="s">
        <v>0</v>
      </c>
      <c r="H18" s="27">
        <f>SUM(H6:H17)</f>
        <v>1048.6057321300002</v>
      </c>
      <c r="I18" s="27">
        <f>SUM(I6:I17)</f>
        <v>928.52183129999992</v>
      </c>
      <c r="J18" s="27">
        <f>SUM(J6:J17)</f>
        <v>119.71639102450001</v>
      </c>
      <c r="K18" s="27">
        <f>SUM(K6:K17)</f>
        <v>7.9024623000000002E-2</v>
      </c>
      <c r="L18" s="27">
        <f>SUM(L6:L17)</f>
        <v>2096.9229790774998</v>
      </c>
      <c r="M18" s="27" t="s">
        <v>0</v>
      </c>
      <c r="N18" s="27">
        <f>SUM(N6:N17)</f>
        <v>4266.6908665334004</v>
      </c>
    </row>
    <row r="19" spans="1:14">
      <c r="N19" s="31"/>
    </row>
    <row r="20" spans="1:14">
      <c r="L20" s="32"/>
      <c r="N20" s="28"/>
    </row>
    <row r="21" spans="1:14">
      <c r="D21" s="28"/>
      <c r="K21" s="28"/>
    </row>
    <row r="23" spans="1:14">
      <c r="G23" s="28"/>
    </row>
  </sheetData>
  <mergeCells count="5">
    <mergeCell ref="A2:N2"/>
    <mergeCell ref="A4:A5"/>
    <mergeCell ref="B4:G4"/>
    <mergeCell ref="H4:L4"/>
    <mergeCell ref="N4:N5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C14" sqref="C14"/>
    </sheetView>
  </sheetViews>
  <sheetFormatPr defaultRowHeight="13.5"/>
  <cols>
    <col min="1" max="1" width="19.625" customWidth="1"/>
    <col min="2" max="2" width="10.375" customWidth="1"/>
    <col min="3" max="4" width="10.75" customWidth="1"/>
    <col min="5" max="5" width="11.25" customWidth="1"/>
    <col min="6" max="6" width="14" customWidth="1"/>
    <col min="7" max="7" width="13.375" customWidth="1"/>
    <col min="8" max="8" width="13.625" customWidth="1"/>
    <col min="9" max="9" width="9" style="33"/>
  </cols>
  <sheetData>
    <row r="1" spans="1:11" ht="18.75">
      <c r="A1" s="1" t="s">
        <v>61</v>
      </c>
    </row>
    <row r="2" spans="1:11" ht="20.25">
      <c r="A2" s="67" t="s">
        <v>62</v>
      </c>
      <c r="B2" s="67"/>
      <c r="C2" s="67"/>
      <c r="D2" s="67"/>
      <c r="E2" s="67"/>
      <c r="F2" s="67"/>
      <c r="G2" s="67"/>
      <c r="H2" s="67"/>
    </row>
    <row r="3" spans="1:11">
      <c r="A3" s="7"/>
      <c r="B3" s="7"/>
      <c r="C3" s="7"/>
      <c r="D3" s="8"/>
      <c r="E3" s="8"/>
      <c r="F3" s="7"/>
      <c r="G3" s="7"/>
      <c r="H3" s="7" t="s">
        <v>1</v>
      </c>
    </row>
    <row r="4" spans="1:11">
      <c r="A4" s="68" t="s">
        <v>63</v>
      </c>
      <c r="B4" s="68" t="s">
        <v>64</v>
      </c>
      <c r="C4" s="68"/>
      <c r="D4" s="68"/>
      <c r="E4" s="68"/>
      <c r="F4" s="68" t="s">
        <v>65</v>
      </c>
      <c r="G4" s="68"/>
      <c r="H4" s="68"/>
    </row>
    <row r="5" spans="1:11">
      <c r="A5" s="68"/>
      <c r="B5" s="18" t="s">
        <v>66</v>
      </c>
      <c r="C5" s="18" t="s">
        <v>67</v>
      </c>
      <c r="D5" s="9" t="s">
        <v>68</v>
      </c>
      <c r="E5" s="9" t="s">
        <v>69</v>
      </c>
      <c r="F5" s="18" t="s">
        <v>66</v>
      </c>
      <c r="G5" s="18" t="s">
        <v>67</v>
      </c>
      <c r="H5" s="9" t="s">
        <v>68</v>
      </c>
    </row>
    <row r="6" spans="1:11">
      <c r="A6" s="10" t="s">
        <v>70</v>
      </c>
      <c r="B6" s="5">
        <f>SUM(B7:B10)</f>
        <v>206.49529999999999</v>
      </c>
      <c r="C6" s="5">
        <f>SUM(C7:C10)</f>
        <v>199.8391</v>
      </c>
      <c r="D6" s="11">
        <f>(B6-C6)/C6</f>
        <v>3.3307796121980052E-2</v>
      </c>
      <c r="E6" s="11">
        <f>(B6-[1]上月!B2)/[1]上月!B2</f>
        <v>6.4285981150361812E-2</v>
      </c>
      <c r="F6" s="5">
        <f>SUM(F7:F10)</f>
        <v>2169.7680000000005</v>
      </c>
      <c r="G6" s="5">
        <f>SUM(G7:G10)</f>
        <v>2064.9163790000002</v>
      </c>
      <c r="H6" s="11">
        <f>(F6-G6)/G6</f>
        <v>5.077765960226336E-2</v>
      </c>
      <c r="I6" s="34"/>
      <c r="J6" s="28"/>
      <c r="K6" s="28"/>
    </row>
    <row r="7" spans="1:11">
      <c r="A7" s="12" t="s">
        <v>71</v>
      </c>
      <c r="B7" s="5">
        <v>154.0984</v>
      </c>
      <c r="C7" s="13">
        <v>143.96420000000001</v>
      </c>
      <c r="D7" s="11">
        <f t="shared" ref="D7:D18" si="0">(B7-C7)/C7</f>
        <v>7.0393889591995731E-2</v>
      </c>
      <c r="E7" s="11">
        <f>(B7-[1]上月!B3)/[1]上月!B3</f>
        <v>7.1708436084707367E-2</v>
      </c>
      <c r="F7" s="5">
        <v>1579.539</v>
      </c>
      <c r="G7" s="5">
        <v>1467.773645</v>
      </c>
      <c r="H7" s="11">
        <f>(F7-G7)/G7</f>
        <v>7.6146179201902753E-2</v>
      </c>
    </row>
    <row r="8" spans="1:11">
      <c r="A8" s="12" t="s">
        <v>72</v>
      </c>
      <c r="B8" s="5">
        <v>11.9169</v>
      </c>
      <c r="C8" s="13">
        <v>14.588200000000001</v>
      </c>
      <c r="D8" s="11">
        <f>(B8-C8)/C8</f>
        <v>-0.18311374946874873</v>
      </c>
      <c r="E8" s="11">
        <f>(B8-[1]上月!B4)/[1]上月!B4</f>
        <v>0.12937166671097192</v>
      </c>
      <c r="F8" s="5">
        <v>126.3402</v>
      </c>
      <c r="G8" s="5">
        <v>149.12475800000001</v>
      </c>
      <c r="H8" s="11">
        <f>(F8-G8)/G8</f>
        <v>-0.15278856646996211</v>
      </c>
    </row>
    <row r="9" spans="1:11">
      <c r="A9" s="12" t="s">
        <v>73</v>
      </c>
      <c r="B9" s="5">
        <v>40.351700000000001</v>
      </c>
      <c r="C9" s="13">
        <v>41.116599999999998</v>
      </c>
      <c r="D9" s="11">
        <f>(B9-C9)/C9</f>
        <v>-1.8603191898162719E-2</v>
      </c>
      <c r="E9" s="11">
        <f>(B9-[1]上月!B5)/[1]上月!B5</f>
        <v>1.9971893266385172E-2</v>
      </c>
      <c r="F9" s="5">
        <v>462.06450000000001</v>
      </c>
      <c r="G9" s="5">
        <v>445.35598300000004</v>
      </c>
      <c r="H9" s="11">
        <f>(F9-G9)/G9</f>
        <v>3.751721687322649E-2</v>
      </c>
    </row>
    <row r="10" spans="1:11">
      <c r="A10" s="12" t="s">
        <v>74</v>
      </c>
      <c r="B10" s="5">
        <v>0.1283</v>
      </c>
      <c r="C10" s="13">
        <v>0.1701</v>
      </c>
      <c r="D10" s="11">
        <f>(B10-C10)/C10</f>
        <v>-0.24573780129335687</v>
      </c>
      <c r="E10" s="11">
        <f>(B10-[1]上月!B6)/[1]上月!B6</f>
        <v>5.6932322720403702E-2</v>
      </c>
      <c r="F10" s="5">
        <v>1.8243</v>
      </c>
      <c r="G10" s="5">
        <v>2.6619930000000003</v>
      </c>
      <c r="H10" s="11">
        <f>(F10-G10)/G10</f>
        <v>-0.31468640225575356</v>
      </c>
    </row>
    <row r="11" spans="1:11">
      <c r="A11" s="10" t="s">
        <v>75</v>
      </c>
      <c r="B11" s="5">
        <f>SUM(B12:B15)</f>
        <v>190.3212</v>
      </c>
      <c r="C11" s="5">
        <f>SUM(C12:C15)</f>
        <v>166.0975</v>
      </c>
      <c r="D11" s="11">
        <f t="shared" si="0"/>
        <v>0.14584024443474469</v>
      </c>
      <c r="E11" s="11">
        <f>(B11-[1]上月!B7)/[1]上月!B7</f>
        <v>-6.2847350133947971E-3</v>
      </c>
      <c r="F11" s="5">
        <f>SUM(F12:F15)</f>
        <v>2096.9229</v>
      </c>
      <c r="G11" s="5">
        <f>SUM(G12:G15)</f>
        <v>1881.4963706777999</v>
      </c>
      <c r="H11" s="11">
        <f t="shared" ref="H11:H18" si="1">(F11-G11)/G11</f>
        <v>0.11449744611763127</v>
      </c>
      <c r="I11" s="34"/>
      <c r="J11" s="28"/>
      <c r="K11" s="28"/>
    </row>
    <row r="12" spans="1:11">
      <c r="A12" s="14" t="s">
        <v>76</v>
      </c>
      <c r="B12" s="5">
        <v>96.143600000000006</v>
      </c>
      <c r="C12" s="5">
        <v>89.933700000000002</v>
      </c>
      <c r="D12" s="11">
        <f t="shared" si="0"/>
        <v>6.9049755542138311E-2</v>
      </c>
      <c r="E12" s="11">
        <f>(B12-[1]上月!B8)/[1]上月!B8</f>
        <v>4.4356498388346564E-2</v>
      </c>
      <c r="F12" s="5">
        <v>1048.6057000000001</v>
      </c>
      <c r="G12" s="5">
        <v>980.87038729999983</v>
      </c>
      <c r="H12" s="11">
        <f t="shared" si="1"/>
        <v>6.905633361656717E-2</v>
      </c>
    </row>
    <row r="13" spans="1:11">
      <c r="A13" s="14" t="s">
        <v>77</v>
      </c>
      <c r="B13" s="5">
        <v>85.865899999999996</v>
      </c>
      <c r="C13" s="5">
        <v>64.022999999999996</v>
      </c>
      <c r="D13" s="11">
        <f t="shared" si="0"/>
        <v>0.34117270355965829</v>
      </c>
      <c r="E13" s="11">
        <f>(B13-[1]上月!B9)/[1]上月!B9</f>
        <v>-5.1671646166478534E-2</v>
      </c>
      <c r="F13" s="5">
        <v>928.52179999999998</v>
      </c>
      <c r="G13" s="5">
        <v>764.90116588000001</v>
      </c>
      <c r="H13" s="11">
        <f t="shared" si="1"/>
        <v>0.21391081804896775</v>
      </c>
      <c r="J13" s="35"/>
    </row>
    <row r="14" spans="1:11">
      <c r="A14" s="14" t="s">
        <v>78</v>
      </c>
      <c r="B14" s="5">
        <v>8.3074999999999992</v>
      </c>
      <c r="C14" s="5">
        <v>12.1317</v>
      </c>
      <c r="D14" s="11">
        <f>(B14-C14)/C14</f>
        <v>-0.31522375264802138</v>
      </c>
      <c r="E14" s="11">
        <f>(B14-[1]上月!B10)/[1]上月!B10</f>
        <v>-6.8135498247224938E-2</v>
      </c>
      <c r="F14" s="5">
        <v>119.71639999999999</v>
      </c>
      <c r="G14" s="5">
        <v>135.64590033480002</v>
      </c>
      <c r="H14" s="11">
        <f t="shared" si="1"/>
        <v>-0.1174344399313431</v>
      </c>
    </row>
    <row r="15" spans="1:11">
      <c r="A15" s="14" t="s">
        <v>79</v>
      </c>
      <c r="B15" s="6">
        <v>4.1999999999999997E-3</v>
      </c>
      <c r="C15" s="5">
        <v>9.1000000000000004E-3</v>
      </c>
      <c r="D15" s="11">
        <f>(B15-C15)/C15</f>
        <v>-0.53846153846153855</v>
      </c>
      <c r="E15" s="11">
        <f>(B15-[1]上月!B11)/[1]上月!B11</f>
        <v>-0.21395403764673562</v>
      </c>
      <c r="F15" s="5">
        <v>7.9000000000000001E-2</v>
      </c>
      <c r="G15" s="5">
        <v>7.8917162999999985E-2</v>
      </c>
      <c r="H15" s="11">
        <f t="shared" si="1"/>
        <v>1.0496702726125135E-3</v>
      </c>
    </row>
    <row r="16" spans="1:11">
      <c r="A16" s="10" t="s">
        <v>80</v>
      </c>
      <c r="B16" s="5">
        <f>B6+B11</f>
        <v>396.81650000000002</v>
      </c>
      <c r="C16" s="5">
        <f>SUM(C17:C21)</f>
        <v>365.93659999999994</v>
      </c>
      <c r="D16" s="11">
        <f t="shared" si="0"/>
        <v>8.4385929147289679E-2</v>
      </c>
      <c r="E16" s="11">
        <f>(B16-[1]上月!B12)/[1]上月!B12</f>
        <v>2.9229194531243397E-2</v>
      </c>
      <c r="F16" s="5">
        <f>F6+F11</f>
        <v>4266.6909000000005</v>
      </c>
      <c r="G16" s="5">
        <f>G6+G11</f>
        <v>3946.4127496778001</v>
      </c>
      <c r="H16" s="11">
        <f t="shared" si="1"/>
        <v>8.1156779748481483E-2</v>
      </c>
      <c r="I16" s="34"/>
      <c r="J16" s="28"/>
      <c r="K16" s="28"/>
    </row>
    <row r="17" spans="1:11">
      <c r="A17" s="14" t="s">
        <v>81</v>
      </c>
      <c r="B17" s="5">
        <f>B7+B12</f>
        <v>250.24200000000002</v>
      </c>
      <c r="C17" s="5">
        <f>C7+C12</f>
        <v>233.89789999999999</v>
      </c>
      <c r="D17" s="11">
        <f>(B17-C17)/C17</f>
        <v>6.9877070294346491E-2</v>
      </c>
      <c r="E17" s="11">
        <f>(B17-[1]上月!B13)/[1]上月!B13</f>
        <v>6.1031959106784328E-2</v>
      </c>
      <c r="F17" s="5">
        <f>F7+F12</f>
        <v>2628.1446999999998</v>
      </c>
      <c r="G17" s="5">
        <f>G7+G12</f>
        <v>2448.6440322999997</v>
      </c>
      <c r="H17" s="11">
        <f t="shared" si="1"/>
        <v>7.3306150396795736E-2</v>
      </c>
      <c r="J17" s="28"/>
      <c r="K17" s="28"/>
    </row>
    <row r="18" spans="1:11">
      <c r="A18" s="14" t="s">
        <v>82</v>
      </c>
      <c r="B18" s="5">
        <f>B13</f>
        <v>85.865899999999996</v>
      </c>
      <c r="C18" s="5">
        <f>C13</f>
        <v>64.022999999999996</v>
      </c>
      <c r="D18" s="11">
        <f t="shared" si="0"/>
        <v>0.34117270355965829</v>
      </c>
      <c r="E18" s="11">
        <f>(B18-[1]上月!B14)/[1]上月!B14</f>
        <v>-5.1671646166478534E-2</v>
      </c>
      <c r="F18" s="5">
        <f>F13</f>
        <v>928.52179999999998</v>
      </c>
      <c r="G18" s="5">
        <f>G13</f>
        <v>764.90116588000001</v>
      </c>
      <c r="H18" s="11">
        <f t="shared" si="1"/>
        <v>0.21391081804896775</v>
      </c>
      <c r="J18" s="28"/>
      <c r="K18" s="28"/>
    </row>
    <row r="19" spans="1:11">
      <c r="A19" s="14" t="s">
        <v>83</v>
      </c>
      <c r="B19" s="5">
        <f>B8+B14</f>
        <v>20.224399999999999</v>
      </c>
      <c r="C19" s="5">
        <f>C8+C14</f>
        <v>26.719900000000003</v>
      </c>
      <c r="D19" s="11">
        <f>(B19-C19)/C19</f>
        <v>-0.24309596967054528</v>
      </c>
      <c r="E19" s="11">
        <f>(B19-[1]上月!B15)/[1]上月!B15</f>
        <v>3.892185386842209E-2</v>
      </c>
      <c r="F19" s="5">
        <f>F8+F14</f>
        <v>246.0566</v>
      </c>
      <c r="G19" s="5">
        <f>G8+G14</f>
        <v>284.77065833480003</v>
      </c>
      <c r="H19" s="11">
        <f>(F19-G19)/G19</f>
        <v>-0.13594819972387945</v>
      </c>
      <c r="I19" s="36"/>
      <c r="J19" s="28"/>
      <c r="K19" s="28"/>
    </row>
    <row r="20" spans="1:11">
      <c r="A20" s="14" t="s">
        <v>84</v>
      </c>
      <c r="B20" s="5">
        <f>B9+B15</f>
        <v>40.355899999999998</v>
      </c>
      <c r="C20" s="5">
        <f>C9+C15</f>
        <v>41.125699999999995</v>
      </c>
      <c r="D20" s="11">
        <f>(B20-C20)/C20</f>
        <v>-1.8718222425393283E-2</v>
      </c>
      <c r="E20" s="11">
        <f>(B20-[1]上月!B16)/[1]上月!B16</f>
        <v>1.9940303425974609E-2</v>
      </c>
      <c r="F20" s="5">
        <f>F9+F15</f>
        <v>462.14350000000002</v>
      </c>
      <c r="G20" s="5">
        <f>G9+G15</f>
        <v>445.43490016300007</v>
      </c>
      <c r="H20" s="11">
        <f>(F20-G20)/G20</f>
        <v>3.7510755962062457E-2</v>
      </c>
      <c r="I20" s="36"/>
      <c r="J20" s="28"/>
      <c r="K20" s="28"/>
    </row>
    <row r="21" spans="1:11">
      <c r="A21" s="14" t="s">
        <v>85</v>
      </c>
      <c r="B21" s="5">
        <f>B10</f>
        <v>0.1283</v>
      </c>
      <c r="C21" s="5">
        <f>C10</f>
        <v>0.1701</v>
      </c>
      <c r="D21" s="11">
        <f>(B21-C21)/C21</f>
        <v>-0.24573780129335687</v>
      </c>
      <c r="E21" s="11">
        <f>(B21-[1]上月!B17)/[1]上月!B17</f>
        <v>5.6932322720403702E-2</v>
      </c>
      <c r="F21" s="5">
        <f>F10</f>
        <v>1.8243</v>
      </c>
      <c r="G21" s="5">
        <f>G10</f>
        <v>2.6619930000000003</v>
      </c>
      <c r="H21" s="11">
        <f>(F21-G21)/G21</f>
        <v>-0.31468640225575356</v>
      </c>
      <c r="I21" s="36"/>
      <c r="J21" s="28"/>
      <c r="K21" s="28"/>
    </row>
    <row r="22" spans="1:11">
      <c r="F22" s="37"/>
      <c r="G22" s="37"/>
    </row>
    <row r="23" spans="1:11">
      <c r="B23" s="37"/>
      <c r="F23" s="37"/>
      <c r="J23" s="28"/>
      <c r="K23" s="28"/>
    </row>
  </sheetData>
  <mergeCells count="4">
    <mergeCell ref="A2:H2"/>
    <mergeCell ref="A4:A5"/>
    <mergeCell ref="B4:E4"/>
    <mergeCell ref="F4:H4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0"/>
  <sheetViews>
    <sheetView tabSelected="1" workbookViewId="0">
      <selection activeCell="F34" sqref="F34"/>
    </sheetView>
  </sheetViews>
  <sheetFormatPr defaultColWidth="10.875" defaultRowHeight="18.75"/>
  <cols>
    <col min="1" max="1" width="10.875" style="38"/>
    <col min="2" max="2" width="10.875" style="49"/>
    <col min="3" max="3" width="9.5" style="50" customWidth="1"/>
    <col min="4" max="4" width="13.125" style="49" customWidth="1"/>
    <col min="5" max="5" width="8.25" style="50" customWidth="1"/>
    <col min="6" max="6" width="10.875" style="49" customWidth="1"/>
    <col min="7" max="7" width="8.25" style="50" customWidth="1"/>
    <col min="8" max="8" width="12.125" style="49" customWidth="1"/>
    <col min="9" max="9" width="9.625" style="50" customWidth="1"/>
    <col min="10" max="10" width="10.875" style="49"/>
    <col min="11" max="11" width="9" style="50" customWidth="1"/>
    <col min="12" max="12" width="12" style="49" customWidth="1"/>
    <col min="13" max="13" width="8" style="50" customWidth="1"/>
    <col min="14" max="16384" width="10.875" style="38"/>
  </cols>
  <sheetData>
    <row r="1" spans="1:15" ht="21">
      <c r="A1" s="70" t="s">
        <v>96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5" s="39" customFormat="1" ht="15">
      <c r="A2" s="15"/>
      <c r="B2" s="16"/>
      <c r="C2" s="17"/>
      <c r="D2" s="16"/>
      <c r="E2" s="17"/>
      <c r="F2" s="16"/>
      <c r="G2" s="17"/>
      <c r="H2" s="16"/>
      <c r="I2" s="17"/>
      <c r="J2" s="16"/>
      <c r="K2" s="17"/>
      <c r="L2" s="72" t="s">
        <v>86</v>
      </c>
      <c r="M2" s="72"/>
    </row>
    <row r="3" spans="1:15" s="41" customFormat="1" ht="12" customHeight="1">
      <c r="A3" s="68" t="s">
        <v>87</v>
      </c>
      <c r="B3" s="68" t="s">
        <v>88</v>
      </c>
      <c r="C3" s="73"/>
      <c r="D3" s="73"/>
      <c r="E3" s="73"/>
      <c r="F3" s="68" t="s">
        <v>89</v>
      </c>
      <c r="G3" s="73"/>
      <c r="H3" s="73"/>
      <c r="I3" s="73"/>
      <c r="J3" s="68" t="s">
        <v>90</v>
      </c>
      <c r="K3" s="73"/>
      <c r="L3" s="73"/>
      <c r="M3" s="73"/>
      <c r="N3" s="40"/>
    </row>
    <row r="4" spans="1:15" s="41" customFormat="1" ht="12" customHeight="1">
      <c r="A4" s="68"/>
      <c r="B4" s="74" t="s">
        <v>64</v>
      </c>
      <c r="C4" s="75"/>
      <c r="D4" s="68" t="s">
        <v>65</v>
      </c>
      <c r="E4" s="73"/>
      <c r="F4" s="74" t="s">
        <v>64</v>
      </c>
      <c r="G4" s="75"/>
      <c r="H4" s="68" t="s">
        <v>65</v>
      </c>
      <c r="I4" s="73"/>
      <c r="J4" s="74" t="s">
        <v>64</v>
      </c>
      <c r="K4" s="75"/>
      <c r="L4" s="68" t="s">
        <v>65</v>
      </c>
      <c r="M4" s="73"/>
      <c r="N4" s="40"/>
      <c r="O4" s="42"/>
    </row>
    <row r="5" spans="1:15" s="41" customFormat="1" ht="12" customHeight="1">
      <c r="A5" s="68"/>
      <c r="B5" s="69" t="s">
        <v>2</v>
      </c>
      <c r="C5" s="43" t="s">
        <v>91</v>
      </c>
      <c r="D5" s="76" t="s">
        <v>92</v>
      </c>
      <c r="E5" s="43" t="s">
        <v>91</v>
      </c>
      <c r="F5" s="69" t="s">
        <v>2</v>
      </c>
      <c r="G5" s="43" t="s">
        <v>91</v>
      </c>
      <c r="H5" s="69" t="s">
        <v>92</v>
      </c>
      <c r="I5" s="43" t="s">
        <v>91</v>
      </c>
      <c r="J5" s="69" t="s">
        <v>2</v>
      </c>
      <c r="K5" s="43" t="s">
        <v>91</v>
      </c>
      <c r="L5" s="69" t="s">
        <v>92</v>
      </c>
      <c r="M5" s="43" t="s">
        <v>91</v>
      </c>
      <c r="N5" s="40"/>
      <c r="O5" s="42"/>
    </row>
    <row r="6" spans="1:15" s="41" customFormat="1" ht="12" customHeight="1">
      <c r="A6" s="68"/>
      <c r="B6" s="69"/>
      <c r="C6" s="44" t="s">
        <v>93</v>
      </c>
      <c r="D6" s="77"/>
      <c r="E6" s="44" t="s">
        <v>93</v>
      </c>
      <c r="F6" s="69"/>
      <c r="G6" s="44" t="s">
        <v>93</v>
      </c>
      <c r="H6" s="69"/>
      <c r="I6" s="44" t="s">
        <v>93</v>
      </c>
      <c r="J6" s="69"/>
      <c r="K6" s="44" t="s">
        <v>93</v>
      </c>
      <c r="L6" s="69"/>
      <c r="M6" s="44" t="s">
        <v>93</v>
      </c>
      <c r="N6" s="40"/>
      <c r="O6" s="42"/>
    </row>
    <row r="7" spans="1:15" s="41" customFormat="1" ht="12" customHeight="1">
      <c r="A7" s="18" t="s">
        <v>94</v>
      </c>
      <c r="B7" s="55">
        <v>39519.9974</v>
      </c>
      <c r="C7" s="51">
        <f>(B7-[2]与16年同期销量比较!B4)/[2]与16年同期销量比较!B4*100</f>
        <v>0.20344292155935573</v>
      </c>
      <c r="D7" s="56">
        <v>467009.67540000001</v>
      </c>
      <c r="E7" s="51">
        <f>(D7-[2]与16年同期销量比较!C4)/[2]与16年同期销量比较!C4*100</f>
        <v>-0.81402064805416663</v>
      </c>
      <c r="F7" s="57">
        <v>50069.489899999993</v>
      </c>
      <c r="G7" s="52">
        <f>(F7-[2]与16年同期销量比较!D4)/[2]与16年同期销量比较!D4*100</f>
        <v>-8.5388370485965766</v>
      </c>
      <c r="H7" s="58">
        <v>609161.02620000008</v>
      </c>
      <c r="I7" s="51">
        <f>(H7-[2]与16年同期销量比较!E4)/[2]与16年同期销量比较!E4*100</f>
        <v>0.89575158976462999</v>
      </c>
      <c r="J7" s="53">
        <f>B7+F7</f>
        <v>89589.487299999993</v>
      </c>
      <c r="K7" s="51">
        <f>(J7-[2]与16年同期销量比较!F4)/[2]与16年同期销量比较!F4*100</f>
        <v>-4.8779781013179102</v>
      </c>
      <c r="L7" s="53">
        <f>D7+H7</f>
        <v>1076170.7016</v>
      </c>
      <c r="M7" s="51">
        <f>(L7-[2]与16年同期销量比较!I4)/[2]与16年同期销量比较!I4*100</f>
        <v>0.14660138156378874</v>
      </c>
      <c r="N7" s="45"/>
      <c r="O7" s="46"/>
    </row>
    <row r="8" spans="1:15" s="41" customFormat="1" ht="12" customHeight="1">
      <c r="A8" s="18" t="s">
        <v>3</v>
      </c>
      <c r="B8" s="55">
        <v>34675.303899999999</v>
      </c>
      <c r="C8" s="51">
        <f>(B8-[2]与16年同期销量比较!B5)/[2]与16年同期销量比较!B5*100</f>
        <v>-7.0034095322077841</v>
      </c>
      <c r="D8" s="56">
        <v>381685.18320000003</v>
      </c>
      <c r="E8" s="51">
        <f>(D8-[2]与16年同期销量比较!C5)/[2]与16年同期销量比较!C5*100</f>
        <v>0.22667895657483028</v>
      </c>
      <c r="F8" s="58">
        <v>28756.245099999996</v>
      </c>
      <c r="G8" s="52">
        <f>(F8-[2]与16年同期销量比较!D5)/[2]与16年同期销量比较!D5*100</f>
        <v>52.903445030520857</v>
      </c>
      <c r="H8" s="58">
        <v>336368.95929999999</v>
      </c>
      <c r="I8" s="51">
        <f>(H8-[2]与16年同期销量比较!E5)/[2]与16年同期销量比较!E5*100</f>
        <v>11.449286640520059</v>
      </c>
      <c r="J8" s="53">
        <f>B8+F8</f>
        <v>63431.548999999999</v>
      </c>
      <c r="K8" s="51">
        <f>(J8-[2]与16年同期销量比较!F5)/[2]与16年同期销量比较!F5*100</f>
        <v>13.081937923578938</v>
      </c>
      <c r="L8" s="53">
        <f>D8+H8</f>
        <v>718054.14250000007</v>
      </c>
      <c r="M8" s="51">
        <f>(L8-[2]与16年同期销量比较!I5)/[2]与16年同期销量比较!I5*100</f>
        <v>5.1885284562077088</v>
      </c>
    </row>
    <row r="9" spans="1:15" s="41" customFormat="1" ht="12" customHeight="1">
      <c r="A9" s="18" t="s">
        <v>4</v>
      </c>
      <c r="B9" s="55">
        <v>50041.5861</v>
      </c>
      <c r="C9" s="51">
        <f>(B9-[2]与16年同期销量比较!B6)/[2]与16年同期销量比较!B6*100</f>
        <v>-25.108153329461153</v>
      </c>
      <c r="D9" s="56">
        <v>559091.98129999998</v>
      </c>
      <c r="E9" s="51">
        <f>(D9-[2]与16年同期销量比较!C6)/[2]与16年同期销量比较!C6*100</f>
        <v>-10.772516126810313</v>
      </c>
      <c r="F9" s="58">
        <v>101810.39989999999</v>
      </c>
      <c r="G9" s="52">
        <f>(F9-[2]与16年同期销量比较!D6)/[2]与16年同期销量比较!D6*100</f>
        <v>28.564344237919244</v>
      </c>
      <c r="H9" s="58">
        <v>1010266.2903999998</v>
      </c>
      <c r="I9" s="51">
        <f>(H9-[2]与16年同期销量比较!E6)/[2]与16年同期销量比较!E6*100</f>
        <v>-5.7276096931972997</v>
      </c>
      <c r="J9" s="53">
        <f t="shared" ref="J9:J38" si="0">B9+F9</f>
        <v>151851.98599999998</v>
      </c>
      <c r="K9" s="51">
        <f>(J9-[2]与16年同期销量比较!F6)/[2]与16年同期销量比较!F6*100</f>
        <v>4.002012208861502</v>
      </c>
      <c r="L9" s="53">
        <f t="shared" ref="L9:L38" si="1">D9+H9</f>
        <v>1569358.2716999999</v>
      </c>
      <c r="M9" s="51">
        <f>(L9-[2]与16年同期销量比较!I6)/[2]与16年同期销量比较!I6*100</f>
        <v>-7.5890077894044712</v>
      </c>
      <c r="O9" s="47"/>
    </row>
    <row r="10" spans="1:15" s="41" customFormat="1" ht="12" customHeight="1">
      <c r="A10" s="18" t="s">
        <v>5</v>
      </c>
      <c r="B10" s="55">
        <v>42595.161899999999</v>
      </c>
      <c r="C10" s="51">
        <f>(B10-[2]与16年同期销量比较!B7)/[2]与16年同期销量比较!B7*100</f>
        <v>1.9870138545701126</v>
      </c>
      <c r="D10" s="56">
        <v>439633.52730000002</v>
      </c>
      <c r="E10" s="51">
        <f>(D10-[2]与16年同期销量比较!C7)/[2]与16年同期销量比较!C7*100</f>
        <v>0.73614664542936681</v>
      </c>
      <c r="F10" s="58">
        <v>32284.264500000001</v>
      </c>
      <c r="G10" s="52">
        <f>(F10-[2]与16年同期销量比较!D7)/[2]与16年同期销量比较!D7*100</f>
        <v>22.754044112614626</v>
      </c>
      <c r="H10" s="58">
        <v>349260.42230000003</v>
      </c>
      <c r="I10" s="51">
        <f>(H10-[2]与16年同期销量比较!E7)/[2]与16年同期销量比较!E7*100</f>
        <v>49.979762375591378</v>
      </c>
      <c r="J10" s="53">
        <f t="shared" si="0"/>
        <v>74879.426399999997</v>
      </c>
      <c r="K10" s="51">
        <f>(J10-[2]与16年同期销量比较!F7)/[2]与16年同期销量比较!F7*100</f>
        <v>10.011257434778759</v>
      </c>
      <c r="L10" s="53">
        <f t="shared" si="1"/>
        <v>788893.94960000005</v>
      </c>
      <c r="M10" s="51">
        <f>(L10-[2]与16年同期销量比较!I7)/[2]与16年同期销量比较!I7*100</f>
        <v>17.86982735336969</v>
      </c>
    </row>
    <row r="11" spans="1:15" s="41" customFormat="1" ht="12" customHeight="1">
      <c r="A11" s="18" t="s">
        <v>6</v>
      </c>
      <c r="B11" s="55">
        <v>74041.215899999996</v>
      </c>
      <c r="C11" s="51">
        <f>(B11-[2]与16年同期销量比较!B8)/[2]与16年同期销量比较!B8*100</f>
        <v>13.166390531350572</v>
      </c>
      <c r="D11" s="56">
        <v>626545.94220000005</v>
      </c>
      <c r="E11" s="51">
        <f>(D11-[2]与16年同期销量比较!C8)/[2]与16年同期销量比较!C8*100</f>
        <v>8.0754510736823626</v>
      </c>
      <c r="F11" s="58">
        <v>49780.039099999995</v>
      </c>
      <c r="G11" s="52">
        <f>(F11-[2]与16年同期销量比较!D8)/[2]与16年同期销量比较!D8*100</f>
        <v>12.574628349109521</v>
      </c>
      <c r="H11" s="58">
        <v>474378.21279999992</v>
      </c>
      <c r="I11" s="51">
        <f>(H11-[2]与16年同期销量比较!E8)/[2]与16年同期销量比较!E8*100</f>
        <v>5.2061010542583244</v>
      </c>
      <c r="J11" s="53">
        <f t="shared" si="0"/>
        <v>123821.25499999999</v>
      </c>
      <c r="K11" s="51">
        <f>(J11-[2]与16年同期销量比较!F8)/[2]与16年同期销量比较!F8*100</f>
        <v>12.92773728652409</v>
      </c>
      <c r="L11" s="53">
        <f t="shared" si="1"/>
        <v>1100924.155</v>
      </c>
      <c r="M11" s="51">
        <f>(L11-[2]与16年同期销量比较!I8)/[2]与16年同期销量比较!I8*100</f>
        <v>6.820106516394862</v>
      </c>
      <c r="O11" s="48"/>
    </row>
    <row r="12" spans="1:15" s="41" customFormat="1" ht="12" customHeight="1">
      <c r="A12" s="18" t="s">
        <v>7</v>
      </c>
      <c r="B12" s="55">
        <v>92313.795499999993</v>
      </c>
      <c r="C12" s="51">
        <f>(B12-[2]与16年同期销量比较!B9)/[2]与16年同期销量比较!B9*100</f>
        <v>-3.7963142924703237</v>
      </c>
      <c r="D12" s="56">
        <v>1052981.8921999999</v>
      </c>
      <c r="E12" s="51">
        <f>(D12-[2]与16年同期销量比较!C9)/[2]与16年同期销量比较!C9*100</f>
        <v>-3.8739016240459652</v>
      </c>
      <c r="F12" s="59">
        <v>56589.511700000003</v>
      </c>
      <c r="G12" s="52">
        <f>(F12-[2]与16年同期销量比较!D9)/[2]与16年同期销量比较!D9*100</f>
        <v>40.436619704328599</v>
      </c>
      <c r="H12" s="58">
        <v>506011.88690000004</v>
      </c>
      <c r="I12" s="51">
        <f>(H12-[2]与16年同期销量比较!E9)/[2]与16年同期销量比较!E9*100</f>
        <v>-8.4212804290068899</v>
      </c>
      <c r="J12" s="53">
        <f t="shared" si="0"/>
        <v>148903.30719999998</v>
      </c>
      <c r="K12" s="51">
        <f>(J12-[2]与16年同期销量比较!F9)/[2]与16年同期销量比较!F9*100</f>
        <v>9.2852107440315095</v>
      </c>
      <c r="L12" s="53">
        <f t="shared" si="1"/>
        <v>1558993.7790999999</v>
      </c>
      <c r="M12" s="51">
        <f>(L12-[2]与16年同期销量比较!I9)/[2]与16年同期销量比较!I9*100</f>
        <v>-5.3985880073074917</v>
      </c>
    </row>
    <row r="13" spans="1:15" s="41" customFormat="1" ht="12" customHeight="1">
      <c r="A13" s="18" t="s">
        <v>8</v>
      </c>
      <c r="B13" s="55">
        <v>38559.3629</v>
      </c>
      <c r="C13" s="51">
        <f>(B13-[2]与16年同期销量比较!B10)/[2]与16年同期销量比较!B10*100</f>
        <v>10.098704719874684</v>
      </c>
      <c r="D13" s="56">
        <v>346250.70390000002</v>
      </c>
      <c r="E13" s="51">
        <f>(D13-[2]与16年同期销量比较!C10)/[2]与16年同期销量比较!C10*100</f>
        <v>-2.9690883263097096</v>
      </c>
      <c r="F13" s="58">
        <v>39187.480600000003</v>
      </c>
      <c r="G13" s="52">
        <f>(F13-[2]与16年同期销量比较!D10)/[2]与16年同期销量比较!D10*100</f>
        <v>20.832805857083134</v>
      </c>
      <c r="H13" s="58">
        <v>353481.54540000006</v>
      </c>
      <c r="I13" s="51">
        <f>(H13-[2]与16年同期销量比较!E10)/[2]与16年同期销量比较!E10*100</f>
        <v>-7.648948560391382</v>
      </c>
      <c r="J13" s="53">
        <f t="shared" si="0"/>
        <v>77746.843500000003</v>
      </c>
      <c r="K13" s="51">
        <f>(J13-[2]与16年同期销量比较!F10)/[2]与16年同期销量比较!F10*100</f>
        <v>15.25956841507583</v>
      </c>
      <c r="L13" s="53">
        <f t="shared" si="1"/>
        <v>699732.24930000002</v>
      </c>
      <c r="M13" s="51">
        <f>(L13-[2]与16年同期销量比较!I10)/[2]与16年同期销量比较!I10*100</f>
        <v>-5.3910002445632061</v>
      </c>
    </row>
    <row r="14" spans="1:15" s="41" customFormat="1" ht="12" customHeight="1">
      <c r="A14" s="18" t="s">
        <v>9</v>
      </c>
      <c r="B14" s="55">
        <v>43950.171900000001</v>
      </c>
      <c r="C14" s="51">
        <f>(B14-[2]与16年同期销量比较!B11)/[2]与16年同期销量比较!B11*100</f>
        <v>-6.9369066456952568</v>
      </c>
      <c r="D14" s="56">
        <v>476565.57939999999</v>
      </c>
      <c r="E14" s="51">
        <f>(D14-[2]与16年同期销量比较!C11)/[2]与16年同期销量比较!C11*100</f>
        <v>-5.66928755156572</v>
      </c>
      <c r="F14" s="58">
        <v>44928.933199999999</v>
      </c>
      <c r="G14" s="52">
        <f>(F14-[2]与16年同期销量比较!D11)/[2]与16年同期销量比较!D11*100</f>
        <v>-14.008533511151496</v>
      </c>
      <c r="H14" s="58">
        <v>564907.22340000002</v>
      </c>
      <c r="I14" s="51">
        <f>(H14-[2]与16年同期销量比较!E11)/[2]与16年同期销量比较!E11*100</f>
        <v>4.9285089918254652</v>
      </c>
      <c r="J14" s="53">
        <f t="shared" si="0"/>
        <v>88879.105100000001</v>
      </c>
      <c r="K14" s="51">
        <f>(J14-[2]与16年同期销量比较!F11)/[2]与16年同期销量比较!F11*100</f>
        <v>-10.651224124734075</v>
      </c>
      <c r="L14" s="53">
        <f t="shared" si="1"/>
        <v>1041472.8027999999</v>
      </c>
      <c r="M14" s="51">
        <f>(L14-[2]与16年同期销量比较!I11)/[2]与16年同期销量比较!I11*100</f>
        <v>-0.20198411685796927</v>
      </c>
    </row>
    <row r="15" spans="1:15" s="41" customFormat="1" ht="12" customHeight="1">
      <c r="A15" s="18" t="s">
        <v>10</v>
      </c>
      <c r="B15" s="55">
        <v>44923.958400000003</v>
      </c>
      <c r="C15" s="51">
        <f>(B15-[2]与16年同期销量比较!B12)/[2]与16年同期销量比较!B12*100</f>
        <v>3.7533806371956406</v>
      </c>
      <c r="D15" s="56">
        <v>485804.71100000001</v>
      </c>
      <c r="E15" s="51">
        <f>(D15-[2]与16年同期销量比较!C12)/[2]与16年同期销量比较!C12*100</f>
        <v>8.0118036769102545</v>
      </c>
      <c r="F15" s="58">
        <v>30738.393</v>
      </c>
      <c r="G15" s="52">
        <f>(F15-[2]与16年同期销量比较!D12)/[2]与16年同期销量比较!D12*100</f>
        <v>21.121965635657588</v>
      </c>
      <c r="H15" s="58">
        <v>321441.99140000006</v>
      </c>
      <c r="I15" s="51">
        <f>(H15-[2]与16年同期销量比较!E12)/[2]与16年同期销量比较!E12*100</f>
        <v>5.2709391390761349</v>
      </c>
      <c r="J15" s="53">
        <f t="shared" si="0"/>
        <v>75662.3514</v>
      </c>
      <c r="K15" s="51">
        <f>(J15-[2]与16年同期销量比较!F12)/[2]与16年同期销量比较!F12*100</f>
        <v>10.171567882272981</v>
      </c>
      <c r="L15" s="53">
        <f t="shared" si="1"/>
        <v>807246.70240000007</v>
      </c>
      <c r="M15" s="51">
        <f>(L15-[2]与16年同期销量比较!I12)/[2]与16年同期销量比较!I12*100</f>
        <v>6.903478391848342</v>
      </c>
    </row>
    <row r="16" spans="1:15" s="41" customFormat="1" ht="12" customHeight="1">
      <c r="A16" s="18" t="s">
        <v>11</v>
      </c>
      <c r="B16" s="55">
        <v>184071.85010000001</v>
      </c>
      <c r="C16" s="51">
        <f>(B16-[2]与16年同期销量比较!B13)/[2]与16年同期销量比较!B13*100</f>
        <v>14.924687906157175</v>
      </c>
      <c r="D16" s="56">
        <v>1537754.3968</v>
      </c>
      <c r="E16" s="51">
        <f>(D16-[2]与16年同期销量比较!C13)/[2]与16年同期销量比较!C13*100</f>
        <v>3.3696915176912174</v>
      </c>
      <c r="F16" s="58">
        <v>215511.36499999999</v>
      </c>
      <c r="G16" s="52">
        <f>(F16-[2]与16年同期销量比较!D13)/[2]与16年同期销量比较!D13*100</f>
        <v>25.316969796597721</v>
      </c>
      <c r="H16" s="58">
        <v>2013007.876645</v>
      </c>
      <c r="I16" s="51">
        <f>(H16-[2]与16年同期销量比较!E13)/[2]与16年同期销量比较!E13*100</f>
        <v>12.6288127079023</v>
      </c>
      <c r="J16" s="53">
        <f t="shared" si="0"/>
        <v>399583.21510000003</v>
      </c>
      <c r="K16" s="51">
        <f>(J16-[2]与16年同期销量比较!F13)/[2]与16年同期销量比较!F13*100</f>
        <v>20.305521147413643</v>
      </c>
      <c r="L16" s="53">
        <f t="shared" si="1"/>
        <v>3550762.2734449999</v>
      </c>
      <c r="M16" s="51">
        <f>(L16-[2]与16年同期销量比较!I13)/[2]与16年同期销量比较!I13*100</f>
        <v>8.4228748914397045</v>
      </c>
    </row>
    <row r="17" spans="1:13" s="41" customFormat="1" ht="12" customHeight="1">
      <c r="A17" s="18" t="s">
        <v>12</v>
      </c>
      <c r="B17" s="55">
        <v>148459.3406</v>
      </c>
      <c r="C17" s="51">
        <f>(B17-[2]与16年同期销量比较!B14)/[2]与16年同期销量比较!B14*100</f>
        <v>1.4667780259135765</v>
      </c>
      <c r="D17" s="56">
        <v>1564390.9838</v>
      </c>
      <c r="E17" s="51">
        <f>(D17-[2]与16年同期销量比较!C14)/[2]与16年同期销量比较!C14*100</f>
        <v>3.3928976614122002</v>
      </c>
      <c r="F17" s="58">
        <v>112968.53619999997</v>
      </c>
      <c r="G17" s="52">
        <f>(F17-[2]与16年同期销量比较!D14)/[2]与16年同期销量比较!D14*100</f>
        <v>-20.206264922030613</v>
      </c>
      <c r="H17" s="58">
        <v>1370396.1739000001</v>
      </c>
      <c r="I17" s="51">
        <f>(H17-[2]与16年同期销量比较!E14)/[2]与16年同期销量比较!E14*100</f>
        <v>10.18981048543743</v>
      </c>
      <c r="J17" s="53">
        <f t="shared" si="0"/>
        <v>261427.87679999997</v>
      </c>
      <c r="K17" s="51">
        <f>(J17-[2]与16年同期销量比较!F14)/[2]与16年同期销量比较!F14*100</f>
        <v>-9.1914156558282425</v>
      </c>
      <c r="L17" s="53">
        <f t="shared" si="1"/>
        <v>2934787.1577000003</v>
      </c>
      <c r="M17" s="51">
        <f>(L17-[2]与16年同期销量比较!I14)/[2]与16年同期销量比较!I14*100</f>
        <v>6.4592582692046321</v>
      </c>
    </row>
    <row r="18" spans="1:13" s="41" customFormat="1" ht="12" customHeight="1">
      <c r="A18" s="18" t="s">
        <v>13</v>
      </c>
      <c r="B18" s="55">
        <v>63005.267599999999</v>
      </c>
      <c r="C18" s="51">
        <f>(B18-[2]与16年同期销量比较!B15)/[2]与16年同期销量比较!B15*100</f>
        <v>5.4797464010138617</v>
      </c>
      <c r="D18" s="56">
        <v>740565.50360000005</v>
      </c>
      <c r="E18" s="51">
        <f>(D18-[2]与16年同期销量比较!C15)/[2]与16年同期销量比较!C15*100</f>
        <v>8.6546783644564336</v>
      </c>
      <c r="F18" s="58">
        <v>64913.796300000002</v>
      </c>
      <c r="G18" s="52">
        <f>(F18-[2]与16年同期销量比较!D15)/[2]与16年同期销量比较!D15*100</f>
        <v>72.494043623591963</v>
      </c>
      <c r="H18" s="58">
        <v>603699.30000000005</v>
      </c>
      <c r="I18" s="51">
        <f>(H18-[2]与16年同期销量比较!E15)/[2]与16年同期销量比较!E15*100</f>
        <v>15.863537994555035</v>
      </c>
      <c r="J18" s="53">
        <f t="shared" si="0"/>
        <v>127919.06390000001</v>
      </c>
      <c r="K18" s="51">
        <f>(J18-[2]与16年同期销量比较!F15)/[2]与16年同期销量比较!F15*100</f>
        <v>31.38151102922016</v>
      </c>
      <c r="L18" s="53">
        <f t="shared" si="1"/>
        <v>1344264.8036000002</v>
      </c>
      <c r="M18" s="51">
        <f>(L18-[2]与16年同期销量比较!I15)/[2]与16年同期销量比较!I15*100</f>
        <v>11.777964877686722</v>
      </c>
    </row>
    <row r="19" spans="1:13" s="41" customFormat="1" ht="12" customHeight="1">
      <c r="A19" s="18" t="s">
        <v>14</v>
      </c>
      <c r="B19" s="55">
        <v>50085.413200000003</v>
      </c>
      <c r="C19" s="51">
        <f>(B19-[2]与16年同期销量比较!B16)/[2]与16年同期销量比较!B16*100</f>
        <v>1.8845655463152398</v>
      </c>
      <c r="D19" s="56">
        <v>506547.96159999998</v>
      </c>
      <c r="E19" s="51">
        <f>(D19-[2]与16年同期销量比较!C16)/[2]与16年同期销量比较!C16*100</f>
        <v>0.97734253077728162</v>
      </c>
      <c r="F19" s="58">
        <v>72047.411300000007</v>
      </c>
      <c r="G19" s="52">
        <f>(F19-[2]与16年同期销量比较!D16)/[2]与16年同期销量比较!D16*100</f>
        <v>-0.99100039895120384</v>
      </c>
      <c r="H19" s="58">
        <v>1064602.8469999998</v>
      </c>
      <c r="I19" s="51">
        <f>(H19-[2]与16年同期销量比较!E16)/[2]与16年同期销量比较!E16*100</f>
        <v>32.110423062387795</v>
      </c>
      <c r="J19" s="53">
        <f t="shared" si="0"/>
        <v>122132.82450000002</v>
      </c>
      <c r="K19" s="51">
        <f>(J19-[2]与16年同期销量比较!F16)/[2]与16年同期销量比较!F16*100</f>
        <v>0.16837592259590253</v>
      </c>
      <c r="L19" s="53">
        <f t="shared" si="1"/>
        <v>1571150.8085999999</v>
      </c>
      <c r="M19" s="51">
        <f>(L19-[2]与16年同期销量比较!I16)/[2]与16年同期销量比较!I16*100</f>
        <v>20.1655675986792</v>
      </c>
    </row>
    <row r="20" spans="1:13" s="41" customFormat="1" ht="12" customHeight="1">
      <c r="A20" s="18" t="s">
        <v>15</v>
      </c>
      <c r="B20" s="55">
        <v>39304.703099999999</v>
      </c>
      <c r="C20" s="51">
        <f>(B20-[2]与16年同期销量比较!B17)/[2]与16年同期销量比较!B17*100</f>
        <v>18.645033895818564</v>
      </c>
      <c r="D20" s="56">
        <v>424359.9927</v>
      </c>
      <c r="E20" s="51">
        <f>(D20-[2]与16年同期销量比较!C17)/[2]与16年同期销量比较!C17*100</f>
        <v>43.149910234453031</v>
      </c>
      <c r="F20" s="58">
        <v>51900.148300000001</v>
      </c>
      <c r="G20" s="52">
        <f>(F20-[2]与16年同期销量比较!D17)/[2]与16年同期销量比较!D17*100</f>
        <v>97.263101631404155</v>
      </c>
      <c r="H20" s="58">
        <v>470416.71580000001</v>
      </c>
      <c r="I20" s="51">
        <f>(H20-[2]与16年同期销量比较!E17)/[2]与16年同期销量比较!E17*100</f>
        <v>49.78941897198964</v>
      </c>
      <c r="J20" s="53">
        <f t="shared" si="0"/>
        <v>91204.8514</v>
      </c>
      <c r="K20" s="51">
        <f>(J20-[2]与16年同期销量比较!F17)/[2]与16年同期销量比较!F17*100</f>
        <v>53.445112701433885</v>
      </c>
      <c r="L20" s="53">
        <f t="shared" si="1"/>
        <v>894776.70849999995</v>
      </c>
      <c r="M20" s="51">
        <f>(L20-[2]与16年同期销量比较!I17)/[2]与16年同期销量比较!I17*100</f>
        <v>46.5654109089744</v>
      </c>
    </row>
    <row r="21" spans="1:13" s="41" customFormat="1" ht="12" customHeight="1">
      <c r="A21" s="18" t="s">
        <v>16</v>
      </c>
      <c r="B21" s="55">
        <v>149236.48360000001</v>
      </c>
      <c r="C21" s="51">
        <f>(B21-[2]与16年同期销量比较!B18)/[2]与16年同期销量比较!B18*100</f>
        <v>9.6229404997260932</v>
      </c>
      <c r="D21" s="56">
        <v>1515056.8197999999</v>
      </c>
      <c r="E21" s="51">
        <f>(D21-[2]与16年同期销量比较!C18)/[2]与16年同期销量比较!C18*100</f>
        <v>3.1574086455398902</v>
      </c>
      <c r="F21" s="58">
        <v>148811.0961</v>
      </c>
      <c r="G21" s="52">
        <f>(F21-[2]与16年同期销量比较!D18)/[2]与16年同期销量比较!D18*100</f>
        <v>-2.6816835402725769</v>
      </c>
      <c r="H21" s="58">
        <v>1819874.9891999997</v>
      </c>
      <c r="I21" s="51">
        <f>(H21-[2]与16年同期销量比较!E18)/[2]与16年同期销量比较!E18*100</f>
        <v>5.5779517375943586</v>
      </c>
      <c r="J21" s="53">
        <f t="shared" si="0"/>
        <v>298047.5797</v>
      </c>
      <c r="K21" s="51">
        <f>(J21-[2]与16年同期销量比较!F18)/[2]与16年同期销量比较!F18*100</f>
        <v>3.1135656391404032</v>
      </c>
      <c r="L21" s="53">
        <f t="shared" si="1"/>
        <v>3334931.8089999994</v>
      </c>
      <c r="M21" s="51">
        <f>(L21-[2]与16年同期销量比较!I18)/[2]与16年同期销量比较!I18*100</f>
        <v>4.4643688667093251</v>
      </c>
    </row>
    <row r="22" spans="1:13" s="41" customFormat="1" ht="12" customHeight="1">
      <c r="A22" s="18" t="s">
        <v>17</v>
      </c>
      <c r="B22" s="55">
        <v>71201.379000000001</v>
      </c>
      <c r="C22" s="51">
        <f>(B22-[2]与16年同期销量比较!B19)/[2]与16年同期销量比较!B19*100</f>
        <v>-4.4699175961662068</v>
      </c>
      <c r="D22" s="56">
        <v>689017.67520000006</v>
      </c>
      <c r="E22" s="51">
        <f>(D22-[2]与16年同期销量比较!C19)/[2]与16年同期销量比较!C19*100</f>
        <v>4.0913569332046622</v>
      </c>
      <c r="F22" s="58">
        <v>118887.0238</v>
      </c>
      <c r="G22" s="52">
        <f>(F22-[2]与16年同期销量比较!D19)/[2]与16年同期销量比较!D19*100</f>
        <v>9.1675990557406291</v>
      </c>
      <c r="H22" s="58">
        <v>1336538.4411999998</v>
      </c>
      <c r="I22" s="51">
        <f>(H22-[2]与16年同期销量比较!E19)/[2]与16年同期销量比较!E19*100</f>
        <v>11.422143730657263</v>
      </c>
      <c r="J22" s="53">
        <f t="shared" si="0"/>
        <v>190088.40279999998</v>
      </c>
      <c r="K22" s="51">
        <f>(J22-[2]与16年同期销量比较!F19)/[2]与16年同期销量比较!F19*100</f>
        <v>3.6264655915392296</v>
      </c>
      <c r="L22" s="53">
        <f t="shared" si="1"/>
        <v>2025556.1163999997</v>
      </c>
      <c r="M22" s="51">
        <f>(L22-[2]与16年同期销量比较!I19)/[2]与16年同期销量比较!I19*100</f>
        <v>8.8153177716291289</v>
      </c>
    </row>
    <row r="23" spans="1:13" s="41" customFormat="1" ht="12" customHeight="1">
      <c r="A23" s="18" t="s">
        <v>18</v>
      </c>
      <c r="B23" s="55">
        <v>85523.758799999996</v>
      </c>
      <c r="C23" s="51">
        <f>(B23-[2]与16年同期销量比较!B20)/[2]与16年同期销量比较!B20*100</f>
        <v>-8.3351450780162128</v>
      </c>
      <c r="D23" s="56">
        <v>1027641.3681</v>
      </c>
      <c r="E23" s="51">
        <f>(D23-[2]与16年同期销量比较!C20)/[2]与16年同期销量比较!C20*100</f>
        <v>1.3609935356561</v>
      </c>
      <c r="F23" s="58">
        <v>69191.770699999994</v>
      </c>
      <c r="G23" s="52">
        <f>(F23-[2]与16年同期销量比较!D20)/[2]与16年同期销量比较!D20*100</f>
        <v>33.373485904635722</v>
      </c>
      <c r="H23" s="58">
        <v>929994.25080000004</v>
      </c>
      <c r="I23" s="51">
        <f>(H23-[2]与16年同期销量比较!E20)/[2]与16年同期销量比较!E20*100</f>
        <v>38.897655836206354</v>
      </c>
      <c r="J23" s="53">
        <f t="shared" si="0"/>
        <v>154715.5295</v>
      </c>
      <c r="K23" s="51">
        <f>(J23-[2]与16年同期销量比较!F20)/[2]与16年同期销量比较!F20*100</f>
        <v>6.5690315558091514</v>
      </c>
      <c r="L23" s="53">
        <f t="shared" si="1"/>
        <v>1957635.6189000001</v>
      </c>
      <c r="M23" s="51">
        <f>(L23-[2]与16年同期销量比较!I20)/[2]与16年同期销量比较!I20*100</f>
        <v>16.290812723601846</v>
      </c>
    </row>
    <row r="24" spans="1:13" s="41" customFormat="1" ht="12" customHeight="1">
      <c r="A24" s="18" t="s">
        <v>19</v>
      </c>
      <c r="B24" s="55">
        <v>84762.724000000002</v>
      </c>
      <c r="C24" s="51">
        <f>(B24-[2]与16年同期销量比较!B21)/[2]与16年同期销量比较!B21*100</f>
        <v>16.274894867607816</v>
      </c>
      <c r="D24" s="56">
        <v>890348.19629999995</v>
      </c>
      <c r="E24" s="51">
        <f>(D24-[2]与16年同期销量比较!C21)/[2]与16年同期销量比较!C21*100</f>
        <v>4.2498678798416609</v>
      </c>
      <c r="F24" s="58">
        <v>94770.4234</v>
      </c>
      <c r="G24" s="52">
        <f>(F24-[2]与16年同期销量比较!D21)/[2]与16年同期销量比较!D21*100</f>
        <v>109.74006697877583</v>
      </c>
      <c r="H24" s="58">
        <v>819267.4543000001</v>
      </c>
      <c r="I24" s="51">
        <f>(H24-[2]与16年同期销量比较!E21)/[2]与16年同期销量比较!E21*100</f>
        <v>36.448772077401074</v>
      </c>
      <c r="J24" s="53">
        <f t="shared" si="0"/>
        <v>179533.14740000002</v>
      </c>
      <c r="K24" s="51">
        <f>(J24-[2]与16年同期销量比较!F21)/[2]与16年同期销量比较!F21*100</f>
        <v>52.039455014511574</v>
      </c>
      <c r="L24" s="53">
        <f t="shared" si="1"/>
        <v>1709615.6506000001</v>
      </c>
      <c r="M24" s="51">
        <f>(L24-[2]与16年同期销量比较!I21)/[2]与16年同期销量比较!I21*100</f>
        <v>17.541900084396396</v>
      </c>
    </row>
    <row r="25" spans="1:13" s="41" customFormat="1" ht="12" customHeight="1">
      <c r="A25" s="18" t="s">
        <v>20</v>
      </c>
      <c r="B25" s="55">
        <v>214574.2739</v>
      </c>
      <c r="C25" s="51">
        <f>(B25-[2]与16年同期销量比较!B22)/[2]与16年同期销量比较!B22*100</f>
        <v>1.4965938748874668</v>
      </c>
      <c r="D25" s="56">
        <v>2288433.1033000001</v>
      </c>
      <c r="E25" s="51">
        <f>(D25-[2]与16年同期销量比较!C22)/[2]与16年同期销量比较!C22*100</f>
        <v>8.3042150449889434</v>
      </c>
      <c r="F25" s="58">
        <v>187041.7286</v>
      </c>
      <c r="G25" s="52">
        <f>(F25-[2]与16年同期销量比较!D22)/[2]与16年同期销量比较!D22*100</f>
        <v>16.763752555231477</v>
      </c>
      <c r="H25" s="58">
        <v>1939389.0495999998</v>
      </c>
      <c r="I25" s="51">
        <f>(H25-[2]与16年同期销量比较!E22)/[2]与16年同期销量比较!E22*100</f>
        <v>4.8147838448395763</v>
      </c>
      <c r="J25" s="53">
        <f t="shared" si="0"/>
        <v>401616.0025</v>
      </c>
      <c r="K25" s="51">
        <f>(J25-[2]与16年同期销量比较!F22)/[2]与16年同期销量比较!F22*100</f>
        <v>8.0779400091801303</v>
      </c>
      <c r="L25" s="53">
        <f t="shared" si="1"/>
        <v>4227822.1529000001</v>
      </c>
      <c r="M25" s="51">
        <f>(L25-[2]与16年同期销量比较!I22)/[2]与16年同期销量比较!I22*100</f>
        <v>6.6751309241398067</v>
      </c>
    </row>
    <row r="26" spans="1:13" s="41" customFormat="1" ht="12" customHeight="1">
      <c r="A26" s="18" t="s">
        <v>21</v>
      </c>
      <c r="B26" s="55">
        <v>45086.859499999999</v>
      </c>
      <c r="C26" s="51">
        <f>(B26-[2]与16年同期销量比较!B23)/[2]与16年同期销量比较!B23*100</f>
        <v>-7.5365721507991053</v>
      </c>
      <c r="D26" s="56">
        <v>551518.53720000002</v>
      </c>
      <c r="E26" s="51">
        <f>(D26-[2]与16年同期销量比较!C23)/[2]与16年同期销量比较!C23*100</f>
        <v>15.683200697859833</v>
      </c>
      <c r="F26" s="58">
        <v>30050.992700000003</v>
      </c>
      <c r="G26" s="52">
        <f>(F26-[2]与16年同期销量比较!D23)/[2]与16年同期销量比较!D23*100</f>
        <v>20.673106325846323</v>
      </c>
      <c r="H26" s="58">
        <v>319938.29399999999</v>
      </c>
      <c r="I26" s="51">
        <f>(H26-[2]与16年同期销量比较!E23)/[2]与16年同期销量比较!E23*100</f>
        <v>13.874248298176342</v>
      </c>
      <c r="J26" s="53">
        <f t="shared" si="0"/>
        <v>75137.852199999994</v>
      </c>
      <c r="K26" s="51">
        <f>(J26-[2]与16年同期销量比较!F23)/[2]与16年同期销量比较!F23*100</f>
        <v>1.999892523737961</v>
      </c>
      <c r="L26" s="53">
        <f t="shared" si="1"/>
        <v>871456.83120000002</v>
      </c>
      <c r="M26" s="51">
        <f>(L26-[2]与16年同期销量比较!I23)/[2]与16年同期销量比较!I23*100</f>
        <v>15.012441272510513</v>
      </c>
    </row>
    <row r="27" spans="1:13" s="41" customFormat="1" ht="12" customHeight="1">
      <c r="A27" s="18" t="s">
        <v>22</v>
      </c>
      <c r="B27" s="55">
        <v>14575.707899999999</v>
      </c>
      <c r="C27" s="51">
        <f>(B27-[2]与16年同期销量比较!B24)/[2]与16年同期销量比较!B24*100</f>
        <v>-4.6919777405185284E-2</v>
      </c>
      <c r="D27" s="56">
        <v>153623.53520000001</v>
      </c>
      <c r="E27" s="51">
        <f>(D27-[2]与16年同期销量比较!C24)/[2]与16年同期销量比较!C24*100</f>
        <v>-8.1108601826638846</v>
      </c>
      <c r="F27" s="58">
        <v>14083.470290000001</v>
      </c>
      <c r="G27" s="52">
        <f>(F27-[2]与16年同期销量比较!D24)/[2]与16年同期销量比较!D24*100</f>
        <v>-32.567048735419526</v>
      </c>
      <c r="H27" s="58">
        <v>120745.58459</v>
      </c>
      <c r="I27" s="51">
        <f>(H27-[2]与16年同期销量比较!E24)/[2]与16年同期销量比较!E24*100</f>
        <v>-16.564552064526509</v>
      </c>
      <c r="J27" s="53">
        <f t="shared" si="0"/>
        <v>28659.178189999999</v>
      </c>
      <c r="K27" s="51">
        <f>(J27-[2]与16年同期销量比较!F24)/[2]与16年同期销量比较!F24*100</f>
        <v>-19.196391470137197</v>
      </c>
      <c r="L27" s="53">
        <f t="shared" si="1"/>
        <v>274369.11979000003</v>
      </c>
      <c r="M27" s="51">
        <f>(L27-[2]与16年同期销量比较!I24)/[2]与16年同期销量比较!I24*100</f>
        <v>-12.033246848261056</v>
      </c>
    </row>
    <row r="28" spans="1:13" s="41" customFormat="1" ht="12" customHeight="1">
      <c r="A28" s="18" t="s">
        <v>23</v>
      </c>
      <c r="B28" s="55">
        <v>53287.975599999998</v>
      </c>
      <c r="C28" s="51">
        <f>(B28-[2]与16年同期销量比较!B25)/[2]与16年同期销量比较!B25*100</f>
        <v>4.9715657884887401</v>
      </c>
      <c r="D28" s="56">
        <v>555295.92960000003</v>
      </c>
      <c r="E28" s="51">
        <f>(D28-[2]与16年同期销量比较!C25)/[2]与16年同期销量比较!C25*100</f>
        <v>23.561653177587115</v>
      </c>
      <c r="F28" s="58">
        <v>25257.4336</v>
      </c>
      <c r="G28" s="52">
        <f>(F28-[2]与16年同期销量比较!D25)/[2]与16年同期销量比较!D25*100</f>
        <v>-32.851618720633496</v>
      </c>
      <c r="H28" s="58">
        <v>474658.69449999998</v>
      </c>
      <c r="I28" s="51">
        <f>(H28-[2]与16年同期销量比较!E25)/[2]与16年同期销量比较!E25*100</f>
        <v>35.260736931850097</v>
      </c>
      <c r="J28" s="53">
        <f t="shared" si="0"/>
        <v>78545.409199999995</v>
      </c>
      <c r="K28" s="51">
        <f>(J28-[2]与16年同期销量比较!F25)/[2]与16年同期销量比较!F25*100</f>
        <v>-11.126171827765354</v>
      </c>
      <c r="L28" s="53">
        <f t="shared" si="1"/>
        <v>1029954.6241</v>
      </c>
      <c r="M28" s="51">
        <f>(L28-[2]与16年同期销量比较!I25)/[2]与16年同期销量比较!I25*100</f>
        <v>28.69136363401859</v>
      </c>
    </row>
    <row r="29" spans="1:13" s="41" customFormat="1" ht="12" customHeight="1">
      <c r="A29" s="18" t="s">
        <v>24</v>
      </c>
      <c r="B29" s="55">
        <v>79854.083700000003</v>
      </c>
      <c r="C29" s="51">
        <f>(B29-[2]与16年同期销量比较!B26)/[2]与16年同期销量比较!B26*100</f>
        <v>8.095182382509865</v>
      </c>
      <c r="D29" s="56">
        <v>892199.95279999997</v>
      </c>
      <c r="E29" s="51">
        <f>(D29-[2]与16年同期销量比较!C26)/[2]与16年同期销量比较!C26*100</f>
        <v>5.0203710103174366</v>
      </c>
      <c r="F29" s="58">
        <v>44635.314299999991</v>
      </c>
      <c r="G29" s="52">
        <f>(F29-[2]与16年同期销量比较!D26)/[2]与16年同期销量比较!D26*100</f>
        <v>17.592342935837703</v>
      </c>
      <c r="H29" s="58">
        <v>471638.99899999989</v>
      </c>
      <c r="I29" s="51">
        <f>(H29-[2]与16年同期销量比较!E26)/[2]与16年同期销量比较!E26*100</f>
        <v>-0.93732826762897037</v>
      </c>
      <c r="J29" s="53">
        <f t="shared" si="0"/>
        <v>124489.39799999999</v>
      </c>
      <c r="K29" s="51">
        <f>(J29-[2]与16年同期销量比较!F26)/[2]与16年同期销量比较!F26*100</f>
        <v>11.318692698534246</v>
      </c>
      <c r="L29" s="53">
        <f t="shared" si="1"/>
        <v>1363838.9517999999</v>
      </c>
      <c r="M29" s="51">
        <f>(L29-[2]与16年同期销量比较!I26)/[2]与16年同期销量比较!I26*100</f>
        <v>2.8806900186146884</v>
      </c>
    </row>
    <row r="30" spans="1:13" s="41" customFormat="1" ht="12" customHeight="1">
      <c r="A30" s="18" t="s">
        <v>25</v>
      </c>
      <c r="B30" s="55">
        <v>31295.7968</v>
      </c>
      <c r="C30" s="51">
        <f>(B30-[2]与16年同期销量比较!B27)/[2]与16年同期销量比较!B27*100</f>
        <v>7.7802172975698314</v>
      </c>
      <c r="D30" s="56">
        <v>282275.34840000002</v>
      </c>
      <c r="E30" s="51">
        <f>(D30-[2]与16年同期销量比较!C27)/[2]与16年同期销量比较!C27*100</f>
        <v>4.9085424232674493</v>
      </c>
      <c r="F30" s="58">
        <v>31246.250100000005</v>
      </c>
      <c r="G30" s="52">
        <f>(F30-[2]与16年同期销量比较!D27)/[2]与16年同期销量比较!D27*100</f>
        <v>9.0484124170548164</v>
      </c>
      <c r="H30" s="58">
        <v>347671.26450000005</v>
      </c>
      <c r="I30" s="51">
        <f>(H30-[2]与16年同期销量比较!E27)/[2]与16年同期销量比较!E27*100</f>
        <v>7.6803839291147131</v>
      </c>
      <c r="J30" s="53">
        <f t="shared" si="0"/>
        <v>62542.046900000001</v>
      </c>
      <c r="K30" s="51">
        <f>(J30-[2]与16年同期销量比较!F27)/[2]与16年同期销量比较!F27*100</f>
        <v>8.4101038030039046</v>
      </c>
      <c r="L30" s="53">
        <f t="shared" si="1"/>
        <v>629946.61290000007</v>
      </c>
      <c r="M30" s="51">
        <f>(L30-[2]与16年同期销量比较!I27)/[2]与16年同期销量比较!I27*100</f>
        <v>6.4204383386229011</v>
      </c>
    </row>
    <row r="31" spans="1:13" s="41" customFormat="1" ht="12" customHeight="1">
      <c r="A31" s="18" t="s">
        <v>26</v>
      </c>
      <c r="B31" s="55">
        <v>69016.0527</v>
      </c>
      <c r="C31" s="51">
        <f>(B31-[2]与16年同期销量比较!B28)/[2]与16年同期销量比较!B28*100</f>
        <v>5.8262551524632356</v>
      </c>
      <c r="D31" s="56">
        <v>758035.67039999994</v>
      </c>
      <c r="E31" s="51">
        <f>(D31-[2]与16年同期销量比较!C28)/[2]与16年同期销量比较!C28*100</f>
        <v>4.0064800397082863</v>
      </c>
      <c r="F31" s="58">
        <v>62716.818699999996</v>
      </c>
      <c r="G31" s="52">
        <f>(F31-[2]与16年同期销量比较!D28)/[2]与16年同期销量比较!D28*100</f>
        <v>9.7978530545754001</v>
      </c>
      <c r="H31" s="58">
        <v>759880.46270000003</v>
      </c>
      <c r="I31" s="51">
        <f>(H31-[2]与16年同期销量比较!E28)/[2]与16年同期销量比较!E28*100</f>
        <v>1.2977821957881661</v>
      </c>
      <c r="J31" s="53">
        <f t="shared" si="0"/>
        <v>131732.8714</v>
      </c>
      <c r="K31" s="51">
        <f>(J31-[2]与16年同期销量比较!F28)/[2]与16年同期销量比较!F28*100</f>
        <v>7.6806358509785397</v>
      </c>
      <c r="L31" s="53">
        <f t="shared" si="1"/>
        <v>1517916.1331</v>
      </c>
      <c r="M31" s="51">
        <f>(L31-[2]与16年同期销量比较!I28)/[2]与16年同期销量比较!I28*100</f>
        <v>2.6326167205576674</v>
      </c>
    </row>
    <row r="32" spans="1:13" s="41" customFormat="1" ht="12" customHeight="1">
      <c r="A32" s="18" t="s">
        <v>27</v>
      </c>
      <c r="B32" s="55">
        <v>20494.007600000001</v>
      </c>
      <c r="C32" s="51">
        <f>(B32-[2]与16年同期销量比较!B29)/[2]与16年同期销量比较!B29*100</f>
        <v>8.0400993416061848</v>
      </c>
      <c r="D32" s="56">
        <v>268131.94380000001</v>
      </c>
      <c r="E32" s="51">
        <f>(D32-[2]与16年同期销量比较!C29)/[2]与16年同期销量比较!C29*100</f>
        <v>69.727319621008149</v>
      </c>
      <c r="F32" s="58">
        <v>7777.040399999999</v>
      </c>
      <c r="G32" s="52">
        <f>(F32-[2]与16年同期销量比较!D29)/[2]与16年同期销量比较!D29*100</f>
        <v>13.831518869031395</v>
      </c>
      <c r="H32" s="58">
        <v>88832.898000000016</v>
      </c>
      <c r="I32" s="51">
        <f>(H32-[2]与16年同期销量比较!E29)/[2]与16年同期销量比较!E29*100</f>
        <v>25.194469127410574</v>
      </c>
      <c r="J32" s="53">
        <f t="shared" si="0"/>
        <v>28271.047999999999</v>
      </c>
      <c r="K32" s="51">
        <f>(J32-[2]与16年同期销量比较!F29)/[2]与16年同期销量比较!F29*100</f>
        <v>9.5736605444068825</v>
      </c>
      <c r="L32" s="53">
        <f t="shared" si="1"/>
        <v>356964.84180000005</v>
      </c>
      <c r="M32" s="51">
        <f>(L32-[2]与16年同期销量比较!I29)/[2]与16年同期销量比较!I29*100</f>
        <v>55.924783622734864</v>
      </c>
    </row>
    <row r="33" spans="1:13" s="41" customFormat="1" ht="12" customHeight="1">
      <c r="A33" s="18" t="s">
        <v>28</v>
      </c>
      <c r="B33" s="55">
        <v>85122.905799999993</v>
      </c>
      <c r="C33" s="51">
        <f>(B33-[2]与16年同期销量比较!B30)/[2]与16年同期销量比较!B30*100</f>
        <v>11.328003844033107</v>
      </c>
      <c r="D33" s="56">
        <v>915712.40720000002</v>
      </c>
      <c r="E33" s="51">
        <f>(D33-[2]与16年同期销量比较!C30)/[2]与16年同期销量比较!C30*100</f>
        <v>6.1916841893521095</v>
      </c>
      <c r="F33" s="58">
        <v>41483.304100000001</v>
      </c>
      <c r="G33" s="52">
        <f>(F33-[2]与16年同期销量比较!D30)/[2]与16年同期销量比较!D30*100</f>
        <v>8.6637391333717666</v>
      </c>
      <c r="H33" s="58">
        <v>658275.5327000001</v>
      </c>
      <c r="I33" s="51">
        <f>(H33-[2]与16年同期销量比较!E30)/[2]与16年同期销量比较!E30*100</f>
        <v>18.777696417254258</v>
      </c>
      <c r="J33" s="53">
        <f t="shared" si="0"/>
        <v>126606.20989999999</v>
      </c>
      <c r="K33" s="51">
        <f>(J33-[2]与16年同期销量比较!F30)/[2]与16年同期销量比较!F30*100</f>
        <v>10.440765165109799</v>
      </c>
      <c r="L33" s="53">
        <f t="shared" si="1"/>
        <v>1573987.9399000001</v>
      </c>
      <c r="M33" s="51">
        <f>(L33-[2]与16年同期销量比较!I30)/[2]与16年同期销量比较!I30*100</f>
        <v>11.115884503635669</v>
      </c>
    </row>
    <row r="34" spans="1:13" s="41" customFormat="1" ht="12" customHeight="1">
      <c r="A34" s="18" t="s">
        <v>29</v>
      </c>
      <c r="B34" s="55">
        <v>40180.048300000002</v>
      </c>
      <c r="C34" s="51">
        <f>(B34-[2]与16年同期销量比较!B31)/[2]与16年同期销量比较!B31*100</f>
        <v>-6.3136365257929805</v>
      </c>
      <c r="D34" s="56">
        <v>494605.54989999998</v>
      </c>
      <c r="E34" s="51">
        <f>(D34-[2]与16年同期销量比较!C31)/[2]与16年同期销量比较!C31*100</f>
        <v>9.8381792427490922</v>
      </c>
      <c r="F34" s="58">
        <v>27664.213799999998</v>
      </c>
      <c r="G34" s="52">
        <f>(F34-[2]与16年同期销量比较!D31)/[2]与16年同期销量比较!D31*100</f>
        <v>13.199970880203612</v>
      </c>
      <c r="H34" s="58">
        <v>307150.12170000002</v>
      </c>
      <c r="I34" s="51">
        <f>(H34-[2]与16年同期销量比较!E31)/[2]与16年同期销量比较!E31*100</f>
        <v>17.15389739091615</v>
      </c>
      <c r="J34" s="53">
        <f t="shared" si="0"/>
        <v>67844.262099999993</v>
      </c>
      <c r="K34" s="51">
        <f>(J34-[2]与16年同期销量比较!F31)/[2]与16年同期销量比较!F31*100</f>
        <v>0.76949908749991947</v>
      </c>
      <c r="L34" s="53">
        <f t="shared" si="1"/>
        <v>801755.6716</v>
      </c>
      <c r="M34" s="51">
        <f>(L34-[2]与16年同期销量比较!I31)/[2]与16年同期销量比较!I31*100</f>
        <v>12.530197215682454</v>
      </c>
    </row>
    <row r="35" spans="1:13" s="41" customFormat="1" ht="12" customHeight="1">
      <c r="A35" s="18" t="s">
        <v>30</v>
      </c>
      <c r="B35" s="55">
        <v>15878.1847</v>
      </c>
      <c r="C35" s="51">
        <f>(B35-[2]与16年同期销量比较!B32)/[2]与16年同期销量比较!B32*100</f>
        <v>5.8492722030565121</v>
      </c>
      <c r="D35" s="56">
        <v>167879.86970000001</v>
      </c>
      <c r="E35" s="51">
        <f>(D35-[2]与16年同期销量比较!C32)/[2]与16年同期销量比较!C32*100</f>
        <v>9.3428764832260676</v>
      </c>
      <c r="F35" s="58">
        <v>9691.3328000000001</v>
      </c>
      <c r="G35" s="52">
        <f>(F35-[2]与16年同期销量比较!D32)/[2]与16年同期销量比较!D32*100</f>
        <v>64.355591419755797</v>
      </c>
      <c r="H35" s="58">
        <v>81675.745599999995</v>
      </c>
      <c r="I35" s="51">
        <f>(H35-[2]与16年同期销量比较!E32)/[2]与16年同期销量比较!E32*100</f>
        <v>27.625753996070806</v>
      </c>
      <c r="J35" s="53">
        <f t="shared" si="0"/>
        <v>25569.517500000002</v>
      </c>
      <c r="K35" s="51">
        <f>(J35-[2]与16年同期销量比较!F32)/[2]与16年同期销量比较!F32*100</f>
        <v>22.357913450705141</v>
      </c>
      <c r="L35" s="53">
        <f t="shared" si="1"/>
        <v>249555.6153</v>
      </c>
      <c r="M35" s="51">
        <f>(L35-[2]与16年同期销量比较!I32)/[2]与16年同期销量比较!I32*100</f>
        <v>14.721573553604147</v>
      </c>
    </row>
    <row r="36" spans="1:13" s="41" customFormat="1" ht="12" customHeight="1">
      <c r="A36" s="22" t="s">
        <v>31</v>
      </c>
      <c r="B36" s="55">
        <v>15899.0651</v>
      </c>
      <c r="C36" s="51">
        <f>(B36-[2]与16年同期销量比较!B33)/[2]与16年同期销量比较!B33*100</f>
        <v>-4.0413919765436725</v>
      </c>
      <c r="D36" s="56">
        <v>177453.93030000001</v>
      </c>
      <c r="E36" s="51">
        <f>(D36-[2]与16年同期销量比较!C33)/[2]与16年同期销量比较!C33*100</f>
        <v>3.6741008902805348</v>
      </c>
      <c r="F36" s="58">
        <v>11494.577299999999</v>
      </c>
      <c r="G36" s="52">
        <f>(F36-[2]与16年同期销量比较!D33)/[2]与16年同期销量比较!D33*100</f>
        <v>20.668367773547892</v>
      </c>
      <c r="H36" s="58">
        <v>116094.10339999999</v>
      </c>
      <c r="I36" s="51">
        <f>(H36-[2]与16年同期销量比较!E33)/[2]与16年同期销量比较!E33*100</f>
        <v>14.763430376333977</v>
      </c>
      <c r="J36" s="53">
        <f t="shared" si="0"/>
        <v>27393.642399999997</v>
      </c>
      <c r="K36" s="51">
        <f>(J36-[2]与16年同期销量比较!F33)/[2]与16年同期销量比较!F33*100</f>
        <v>4.9788938661752979</v>
      </c>
      <c r="L36" s="53">
        <f t="shared" si="1"/>
        <v>293548.03370000003</v>
      </c>
      <c r="M36" s="51">
        <f>(L36-[2]与16年同期销量比较!I33)/[2]与16年同期销量比较!I33*100</f>
        <v>7.7934157293092827</v>
      </c>
    </row>
    <row r="37" spans="1:13" s="41" customFormat="1" ht="12" customHeight="1">
      <c r="A37" s="18" t="s">
        <v>32</v>
      </c>
      <c r="B37" s="55">
        <v>43416.887999999999</v>
      </c>
      <c r="C37" s="51">
        <f>(B37-[2]与16年同期销量比较!B34)/[2]与16年同期销量比较!B34*100</f>
        <v>16.56028547772738</v>
      </c>
      <c r="D37" s="56">
        <v>461261.3235</v>
      </c>
      <c r="E37" s="51">
        <f>(D37-[2]与16年同期销量比较!C34)/[2]与16年同期销量比较!C34*100</f>
        <v>9.9312788482087377</v>
      </c>
      <c r="F37" s="60">
        <v>26923.017399999997</v>
      </c>
      <c r="G37" s="52">
        <f>(F37-[2]与16年同期销量比较!D34)/[2]与16年同期销量比较!D34*100</f>
        <v>3.4181491186338508</v>
      </c>
      <c r="H37" s="58">
        <v>330203.1826</v>
      </c>
      <c r="I37" s="51">
        <f>(H37-[2]与16年同期销量比较!E34)/[2]与16年同期销量比较!E34*100</f>
        <v>17.380301688128458</v>
      </c>
      <c r="J37" s="53">
        <f t="shared" si="0"/>
        <v>70339.905399999989</v>
      </c>
      <c r="K37" s="51">
        <f>(J37-[2]与16年同期销量比较!F34)/[2]与16年同期销量比较!F34*100</f>
        <v>11.153794850810097</v>
      </c>
      <c r="L37" s="53">
        <f t="shared" si="1"/>
        <v>791464.5061</v>
      </c>
      <c r="M37" s="51">
        <f>(L37-[2]与16年同期销量比较!I34)/[2]与16年同期销量比较!I34*100</f>
        <v>12.920985344488987</v>
      </c>
    </row>
    <row r="38" spans="1:13" s="41" customFormat="1" ht="12" customHeight="1">
      <c r="A38" s="22" t="s">
        <v>95</v>
      </c>
      <c r="B38" s="54">
        <f>SUM(B7:B37)</f>
        <v>2064953.3234999999</v>
      </c>
      <c r="C38" s="51">
        <f>(B38-[2]与16年同期销量比较!B35)/[2]与16年同期销量比较!B35*100</f>
        <v>3.3308076928317636</v>
      </c>
      <c r="D38" s="54">
        <f>SUM(D7:D37)</f>
        <v>21697679.195099998</v>
      </c>
      <c r="E38" s="51">
        <f>(D38-[2]与16年同期销量比较!C35)/[2]与16年同期销量比较!C35*100</f>
        <v>5.0777620113604485</v>
      </c>
      <c r="F38" s="54">
        <f>SUM(F7:F37)</f>
        <v>1903211.8221900004</v>
      </c>
      <c r="G38" s="51">
        <f>(F38-[2]与16年同期销量比较!D35)/[2]与16年同期销量比较!D35*100</f>
        <v>14.584031912679752</v>
      </c>
      <c r="H38" s="54">
        <f>SUM(H7:H37)</f>
        <v>20969229.539834995</v>
      </c>
      <c r="I38" s="51">
        <f>(H38-[2]与16年同期销量比较!E35)/[2]与16年同期销量比较!E35*100</f>
        <v>11.449747517359597</v>
      </c>
      <c r="J38" s="53">
        <f t="shared" si="0"/>
        <v>3968165.1456900006</v>
      </c>
      <c r="K38" s="51">
        <f>(J38-[2]与16年同期销量比较!F35)/[2]与16年同期销量比较!F35*100</f>
        <v>8.4386115185070061</v>
      </c>
      <c r="L38" s="53">
        <f t="shared" si="1"/>
        <v>42666908.734934993</v>
      </c>
      <c r="M38" s="51">
        <f>(L38-[2]与16年同期销量比较!I35)/[2]与16年同期销量比较!I35*100</f>
        <v>8.1156772926345759</v>
      </c>
    </row>
    <row r="39" spans="1:13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</row>
    <row r="40" spans="1:13">
      <c r="A40" s="79"/>
      <c r="B40" s="80"/>
      <c r="C40" s="81"/>
      <c r="D40" s="80"/>
      <c r="E40" s="81"/>
      <c r="F40" s="80"/>
      <c r="G40" s="81"/>
      <c r="H40" s="80"/>
      <c r="I40" s="81"/>
      <c r="J40" s="80"/>
      <c r="K40" s="81"/>
      <c r="L40" s="80"/>
      <c r="M40" s="81"/>
    </row>
  </sheetData>
  <mergeCells count="19">
    <mergeCell ref="A1:M1"/>
    <mergeCell ref="L2:M2"/>
    <mergeCell ref="A3:A6"/>
    <mergeCell ref="B3:E3"/>
    <mergeCell ref="F3:I3"/>
    <mergeCell ref="J3:M3"/>
    <mergeCell ref="B4:C4"/>
    <mergeCell ref="D4:E4"/>
    <mergeCell ref="F4:G4"/>
    <mergeCell ref="H4:I4"/>
    <mergeCell ref="J4:K4"/>
    <mergeCell ref="L4:M4"/>
    <mergeCell ref="B5:B6"/>
    <mergeCell ref="D5:D6"/>
    <mergeCell ref="F5:F6"/>
    <mergeCell ref="H5:H6"/>
    <mergeCell ref="A39:M39"/>
    <mergeCell ref="J5:J6"/>
    <mergeCell ref="L5:L6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2017年全国彩票销售表</vt:lpstr>
      <vt:lpstr>2017年12月全国各类型彩票销售情况表</vt:lpstr>
      <vt:lpstr>2017年12月全国各地区彩票销售情况表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2018-01-15T08:19:23Z</dcterms:modified>
</cp:coreProperties>
</file>