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【06】人大审计业务\[01]2019年人大预算草案\09批复和预算公开\"/>
    </mc:Choice>
  </mc:AlternateContent>
  <bookViews>
    <workbookView xWindow="380" yWindow="-149" windowWidth="10596" windowHeight="9061" tabRatio="734" firstSheet="4" activeTab="10"/>
  </bookViews>
  <sheets>
    <sheet name="封皮" sheetId="36" r:id="rId1"/>
    <sheet name="目录" sheetId="37" r:id="rId2"/>
    <sheet name="表一—全区收入完成" sheetId="14" r:id="rId3"/>
    <sheet name="表二—全区支出完成" sheetId="29" r:id="rId4"/>
    <sheet name="表三—本级收入完成 " sheetId="28" r:id="rId5"/>
    <sheet name="表四—本级支出完成 " sheetId="30" r:id="rId6"/>
    <sheet name="表五—全区收入预算" sheetId="27" r:id="rId7"/>
    <sheet name="表六—全区支出预算" sheetId="18" r:id="rId8"/>
    <sheet name="表七—本级收入预算" sheetId="34" r:id="rId9"/>
    <sheet name="表八—本级支出预算" sheetId="32" r:id="rId10"/>
    <sheet name="表九—补助各地预算" sheetId="35" r:id="rId11"/>
  </sheets>
  <definedNames>
    <definedName name="_xlnm.Print_Area" localSheetId="9">表八—本级支出预算!$A$1:$D$31</definedName>
    <definedName name="_xlnm.Print_Area" localSheetId="3">表二—全区支出完成!$A$1:$D$31</definedName>
    <definedName name="_xlnm.Print_Area" localSheetId="10">表九—补助各地预算!$A$1:$P$20</definedName>
    <definedName name="_xlnm.Print_Area" localSheetId="7">表六—全区支出预算!$A$1:$D$34</definedName>
    <definedName name="_xlnm.Print_Area" localSheetId="8">表七—本级收入预算!$A$1:$D$30</definedName>
    <definedName name="_xlnm.Print_Area" localSheetId="4">'表三—本级收入完成 '!$A$1:$D$30</definedName>
    <definedName name="_xlnm.Print_Area" localSheetId="5">'表四—本级支出完成 '!$A$1:$D$30</definedName>
    <definedName name="_xlnm.Print_Area" localSheetId="6">表五—全区收入预算!$A$1:$D$30</definedName>
    <definedName name="_xlnm.Print_Area" localSheetId="2">表一—全区收入完成!$A$1:$D$30</definedName>
    <definedName name="_xlnm.Print_Titles" localSheetId="9">表八—本级支出预算!$1:$3</definedName>
    <definedName name="_xlnm.Print_Titles" localSheetId="3">表二—全区支出完成!$1:$3</definedName>
    <definedName name="_xlnm.Print_Titles" localSheetId="10">表九—补助各地预算!$A:$A</definedName>
    <definedName name="_xlnm.Print_Titles" localSheetId="7">表六—全区支出预算!$1:$3</definedName>
    <definedName name="_xlnm.Print_Titles" localSheetId="5">'表四—本级支出完成 '!$1:$3</definedName>
  </definedNames>
  <calcPr calcId="152511" iterate="1"/>
</workbook>
</file>

<file path=xl/calcChain.xml><?xml version="1.0" encoding="utf-8"?>
<calcChain xmlns="http://schemas.openxmlformats.org/spreadsheetml/2006/main">
  <c r="D17" i="18" l="1"/>
  <c r="D5" i="30" l="1"/>
  <c r="D7" i="30"/>
  <c r="D9" i="30"/>
  <c r="D11" i="30"/>
  <c r="D12" i="30"/>
  <c r="D14" i="30"/>
  <c r="D15" i="30"/>
  <c r="D16" i="30"/>
  <c r="D17" i="30"/>
  <c r="D18" i="30"/>
  <c r="D14" i="28"/>
  <c r="D5" i="28"/>
  <c r="D6" i="28"/>
  <c r="D7" i="28"/>
  <c r="D9" i="28"/>
  <c r="D10" i="28"/>
  <c r="D12" i="28"/>
  <c r="D13" i="28"/>
  <c r="D5" i="29"/>
  <c r="D7" i="29"/>
  <c r="D9" i="29"/>
  <c r="D11" i="29"/>
  <c r="D12" i="29"/>
  <c r="D13" i="29"/>
  <c r="D14" i="29"/>
  <c r="D15" i="29"/>
  <c r="D16" i="29"/>
  <c r="D18" i="29"/>
  <c r="D19" i="29"/>
  <c r="D21" i="29"/>
  <c r="D23" i="29"/>
  <c r="D25" i="29"/>
  <c r="D26" i="29"/>
  <c r="D27" i="29"/>
  <c r="D28" i="29"/>
  <c r="D29" i="29"/>
  <c r="B11" i="35" l="1"/>
  <c r="B12" i="35"/>
  <c r="B13" i="35"/>
  <c r="B14" i="35"/>
  <c r="B15" i="35"/>
  <c r="B16" i="35"/>
  <c r="C6" i="32" l="1"/>
  <c r="C11" i="32"/>
  <c r="C7" i="18"/>
  <c r="C11" i="18"/>
  <c r="C4" i="18" l="1"/>
  <c r="B6" i="18"/>
  <c r="D6" i="18" s="1"/>
  <c r="C9" i="18"/>
  <c r="B9" i="34" l="1"/>
  <c r="B5" i="35"/>
  <c r="B6" i="35"/>
  <c r="B7" i="35"/>
  <c r="B8" i="35"/>
  <c r="B9" i="35"/>
  <c r="B10" i="35"/>
  <c r="B4" i="35"/>
  <c r="C21" i="34" l="1"/>
  <c r="C21" i="27" l="1"/>
  <c r="B10" i="18" l="1"/>
  <c r="D10" i="18" s="1"/>
  <c r="B14" i="32" l="1"/>
  <c r="D14" i="32" s="1"/>
  <c r="B15" i="32"/>
  <c r="D15" i="32" s="1"/>
  <c r="B16" i="32"/>
  <c r="D16" i="32" s="1"/>
  <c r="C8" i="29" l="1"/>
  <c r="B9" i="18" s="1"/>
  <c r="D9" i="18" s="1"/>
  <c r="B8" i="29"/>
  <c r="D8" i="29" s="1"/>
  <c r="C17" i="34" l="1"/>
  <c r="B6" i="34"/>
  <c r="B5" i="34"/>
  <c r="B4" i="34"/>
  <c r="B13" i="27"/>
  <c r="D13" i="27" s="1"/>
  <c r="B5" i="27"/>
  <c r="D5" i="27" s="1"/>
  <c r="B6" i="27"/>
  <c r="D6" i="27" s="1"/>
  <c r="B7" i="27"/>
  <c r="D7" i="27" s="1"/>
  <c r="B8" i="27"/>
  <c r="D8" i="27" s="1"/>
  <c r="B9" i="27"/>
  <c r="D9" i="27" s="1"/>
  <c r="B10" i="27"/>
  <c r="D10" i="27" s="1"/>
  <c r="B4" i="27"/>
  <c r="C13" i="30" l="1"/>
  <c r="B13" i="30"/>
  <c r="C6" i="30"/>
  <c r="C8" i="30"/>
  <c r="B8" i="30"/>
  <c r="D8" i="30" s="1"/>
  <c r="D13" i="30" l="1"/>
  <c r="C10" i="30"/>
  <c r="C11" i="28"/>
  <c r="B8" i="34" s="1"/>
  <c r="D5" i="14" l="1"/>
  <c r="D6" i="14"/>
  <c r="D7" i="14"/>
  <c r="D8" i="14"/>
  <c r="D9" i="14"/>
  <c r="D10" i="14"/>
  <c r="D11" i="14"/>
  <c r="D12" i="14"/>
  <c r="D14" i="14"/>
  <c r="D15" i="14"/>
  <c r="D17" i="14"/>
  <c r="D18" i="14"/>
  <c r="D19" i="14"/>
  <c r="B7" i="32" l="1"/>
  <c r="D7" i="32" s="1"/>
  <c r="D8" i="34" l="1"/>
  <c r="C8" i="28" l="1"/>
  <c r="D16" i="34" l="1"/>
  <c r="B7" i="34"/>
  <c r="D7" i="34" s="1"/>
  <c r="B17" i="34" l="1"/>
  <c r="B6" i="30" l="1"/>
  <c r="D6" i="30" s="1"/>
  <c r="C13" i="14" l="1"/>
  <c r="B11" i="27" s="1"/>
  <c r="D11" i="27" s="1"/>
  <c r="C16" i="14"/>
  <c r="B12" i="27" s="1"/>
  <c r="D12" i="27" s="1"/>
  <c r="C30" i="14" l="1"/>
  <c r="B16" i="14"/>
  <c r="D16" i="14" s="1"/>
  <c r="B13" i="14"/>
  <c r="D13" i="14" s="1"/>
  <c r="D20" i="14" l="1"/>
  <c r="D26" i="14"/>
  <c r="D27" i="14"/>
  <c r="C4" i="32" l="1"/>
  <c r="C6" i="29" l="1"/>
  <c r="B6" i="29"/>
  <c r="D6" i="29" l="1"/>
  <c r="D25" i="32"/>
  <c r="C8" i="32"/>
  <c r="C22" i="32" s="1"/>
  <c r="B30" i="14" l="1"/>
  <c r="D16" i="27" l="1"/>
  <c r="C3" i="35"/>
  <c r="D3" i="35"/>
  <c r="E3" i="35"/>
  <c r="F3" i="35"/>
  <c r="G3" i="35"/>
  <c r="H3" i="35"/>
  <c r="I3" i="35"/>
  <c r="J3" i="35"/>
  <c r="K3" i="35"/>
  <c r="L3" i="35"/>
  <c r="M3" i="35"/>
  <c r="N3" i="35"/>
  <c r="O3" i="35"/>
  <c r="P3" i="35"/>
  <c r="B5" i="32" l="1"/>
  <c r="D5" i="32" s="1"/>
  <c r="B9" i="32"/>
  <c r="D9" i="32" s="1"/>
  <c r="B10" i="32"/>
  <c r="D10" i="32" s="1"/>
  <c r="B12" i="32"/>
  <c r="D12" i="32" s="1"/>
  <c r="B13" i="32"/>
  <c r="D13" i="32" s="1"/>
  <c r="C30" i="34"/>
  <c r="D4" i="34"/>
  <c r="D5" i="34"/>
  <c r="D6" i="34"/>
  <c r="C18" i="18"/>
  <c r="B5" i="18"/>
  <c r="D5" i="18" s="1"/>
  <c r="B8" i="18"/>
  <c r="D8" i="18" s="1"/>
  <c r="B12" i="18"/>
  <c r="D12" i="18" s="1"/>
  <c r="B13" i="18"/>
  <c r="D13" i="18" s="1"/>
  <c r="B14" i="18"/>
  <c r="D14" i="18" s="1"/>
  <c r="B15" i="18"/>
  <c r="D15" i="18" s="1"/>
  <c r="B16" i="18"/>
  <c r="D16" i="18" s="1"/>
  <c r="B19" i="18"/>
  <c r="D19" i="18" s="1"/>
  <c r="B20" i="18"/>
  <c r="D20" i="18" s="1"/>
  <c r="B22" i="18"/>
  <c r="D22" i="18" s="1"/>
  <c r="B23" i="18"/>
  <c r="D23" i="18" s="1"/>
  <c r="B24" i="18"/>
  <c r="D24" i="18" s="1"/>
  <c r="B25" i="18"/>
  <c r="D25" i="18" s="1"/>
  <c r="B26" i="18"/>
  <c r="D26" i="18" s="1"/>
  <c r="C24" i="29"/>
  <c r="C22" i="29"/>
  <c r="B7" i="18"/>
  <c r="D7" i="18" s="1"/>
  <c r="B11" i="28"/>
  <c r="D11" i="28" s="1"/>
  <c r="B8" i="28"/>
  <c r="D8" i="28" s="1"/>
  <c r="B10" i="30"/>
  <c r="D10" i="30" s="1"/>
  <c r="C4" i="30"/>
  <c r="C30" i="30" s="1"/>
  <c r="B4" i="30"/>
  <c r="B30" i="30" l="1"/>
  <c r="B4" i="18"/>
  <c r="B30" i="28"/>
  <c r="C30" i="28"/>
  <c r="B21" i="18"/>
  <c r="B4" i="32"/>
  <c r="B17" i="27"/>
  <c r="C21" i="18"/>
  <c r="C28" i="18" s="1"/>
  <c r="B11" i="32"/>
  <c r="D11" i="32" s="1"/>
  <c r="B24" i="29"/>
  <c r="D24" i="29" s="1"/>
  <c r="B22" i="29"/>
  <c r="D22" i="29" s="1"/>
  <c r="B20" i="29"/>
  <c r="B17" i="29"/>
  <c r="B10" i="29"/>
  <c r="B4" i="29"/>
  <c r="D21" i="18" l="1"/>
  <c r="B31" i="29"/>
  <c r="D4" i="30"/>
  <c r="D4" i="28"/>
  <c r="B20" i="35" l="1"/>
  <c r="B19" i="35"/>
  <c r="B18" i="35"/>
  <c r="B3" i="35" l="1"/>
  <c r="D4" i="27" l="1"/>
  <c r="C17" i="27"/>
  <c r="D4" i="14" l="1"/>
  <c r="C20" i="29" l="1"/>
  <c r="D20" i="29" s="1"/>
  <c r="C4" i="29" l="1"/>
  <c r="D30" i="14"/>
  <c r="D30" i="28"/>
  <c r="B30" i="27"/>
  <c r="D17" i="27"/>
  <c r="C31" i="32" l="1"/>
  <c r="C33" i="32" s="1"/>
  <c r="B8" i="32"/>
  <c r="D8" i="32" s="1"/>
  <c r="C17" i="29"/>
  <c r="D17" i="29" s="1"/>
  <c r="D4" i="29"/>
  <c r="D17" i="34"/>
  <c r="C30" i="27"/>
  <c r="B18" i="18" l="1"/>
  <c r="D18" i="18" s="1"/>
  <c r="C34" i="18"/>
  <c r="D4" i="18"/>
  <c r="D4" i="32"/>
  <c r="D30" i="27"/>
  <c r="B30" i="34"/>
  <c r="C36" i="18" l="1"/>
  <c r="B6" i="32"/>
  <c r="D6" i="32" s="1"/>
  <c r="B22" i="32" l="1"/>
  <c r="D30" i="30"/>
  <c r="B31" i="32" l="1"/>
  <c r="D22" i="32"/>
  <c r="C10" i="29"/>
  <c r="C31" i="29" l="1"/>
  <c r="D10" i="29"/>
  <c r="B33" i="32"/>
  <c r="B11" i="18"/>
  <c r="B28" i="18" l="1"/>
  <c r="D11" i="18"/>
  <c r="D31" i="29"/>
  <c r="B34" i="18" l="1"/>
  <c r="D28" i="18"/>
  <c r="B36" i="18" l="1"/>
</calcChain>
</file>

<file path=xl/sharedStrings.xml><?xml version="1.0" encoding="utf-8"?>
<sst xmlns="http://schemas.openxmlformats.org/spreadsheetml/2006/main" count="240" uniqueCount="193">
  <si>
    <t>单位：万元</t>
    <phoneticPr fontId="3" type="noConversion"/>
  </si>
  <si>
    <t>项目</t>
    <phoneticPr fontId="3" type="noConversion"/>
  </si>
  <si>
    <t>单位：万元</t>
    <phoneticPr fontId="3" type="noConversion"/>
  </si>
  <si>
    <t>项目</t>
    <phoneticPr fontId="3" type="noConversion"/>
  </si>
  <si>
    <t>单位：万元</t>
    <phoneticPr fontId="3" type="noConversion"/>
  </si>
  <si>
    <t>项目</t>
    <phoneticPr fontId="3" type="noConversion"/>
  </si>
  <si>
    <t>比上年增（减）%</t>
    <phoneticPr fontId="3" type="noConversion"/>
  </si>
  <si>
    <t>比上年增（减）%</t>
    <phoneticPr fontId="3" type="noConversion"/>
  </si>
  <si>
    <t>上级补助收入</t>
    <phoneticPr fontId="3" type="noConversion"/>
  </si>
  <si>
    <t>政府性基金支出</t>
    <phoneticPr fontId="3" type="noConversion"/>
  </si>
  <si>
    <t>政府性基金收入</t>
    <phoneticPr fontId="3" type="noConversion"/>
  </si>
  <si>
    <t>政府性基金支出</t>
    <phoneticPr fontId="3" type="noConversion"/>
  </si>
  <si>
    <t>政府性基金支出合计</t>
    <phoneticPr fontId="3" type="noConversion"/>
  </si>
  <si>
    <t>政府性基金支出小计</t>
    <phoneticPr fontId="3" type="noConversion"/>
  </si>
  <si>
    <t>政府性基金收入小计</t>
    <phoneticPr fontId="3" type="noConversion"/>
  </si>
  <si>
    <t>政府性基金收入合计</t>
    <phoneticPr fontId="3" type="noConversion"/>
  </si>
  <si>
    <t>政府性基金支出小计</t>
    <phoneticPr fontId="3" type="noConversion"/>
  </si>
  <si>
    <t>政府性基金收入小计</t>
    <phoneticPr fontId="3" type="noConversion"/>
  </si>
  <si>
    <t>政府性基金收入合计</t>
    <phoneticPr fontId="3" type="noConversion"/>
  </si>
  <si>
    <t>政府性基金收入</t>
    <phoneticPr fontId="3" type="noConversion"/>
  </si>
  <si>
    <t xml:space="preserve">    大中型水库移民后期扶持基金支出</t>
  </si>
  <si>
    <t>上年结余</t>
    <phoneticPr fontId="3" type="noConversion"/>
  </si>
  <si>
    <t>博尔塔拉州</t>
  </si>
  <si>
    <t>克孜勒苏州</t>
  </si>
  <si>
    <t>和田地区</t>
  </si>
  <si>
    <t>项目名称</t>
    <phoneticPr fontId="3" type="noConversion"/>
  </si>
  <si>
    <t>合计</t>
    <phoneticPr fontId="3" type="noConversion"/>
  </si>
  <si>
    <t>乌鲁木齐市</t>
    <phoneticPr fontId="9" type="noConversion"/>
  </si>
  <si>
    <t>克拉玛依市</t>
    <phoneticPr fontId="9" type="noConversion"/>
  </si>
  <si>
    <t>伊犁州</t>
    <phoneticPr fontId="9" type="noConversion"/>
  </si>
  <si>
    <t>塔城地区</t>
    <phoneticPr fontId="9" type="noConversion"/>
  </si>
  <si>
    <t>阿勒泰地区</t>
    <phoneticPr fontId="9" type="noConversion"/>
  </si>
  <si>
    <t>昌吉州</t>
    <phoneticPr fontId="9" type="noConversion"/>
  </si>
  <si>
    <t>巴音郭塄州</t>
    <phoneticPr fontId="9" type="noConversion"/>
  </si>
  <si>
    <t>喀什地区</t>
    <phoneticPr fontId="9" type="noConversion"/>
  </si>
  <si>
    <t>一、文化体育与传媒支出</t>
    <phoneticPr fontId="3" type="noConversion"/>
  </si>
  <si>
    <t>二、社会保障和就业支出</t>
  </si>
  <si>
    <t>二、社会保障和就业支出</t>
    <phoneticPr fontId="3" type="noConversion"/>
  </si>
  <si>
    <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 xml:space="preserve"> 大中型水库移民后期扶持基金支出</t>
    </r>
    <phoneticPr fontId="3" type="noConversion"/>
  </si>
  <si>
    <t xml:space="preserve">    民航发展基金支出</t>
  </si>
  <si>
    <t xml:space="preserve">    民航发展基金支出</t>
    <phoneticPr fontId="3" type="noConversion"/>
  </si>
  <si>
    <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 xml:space="preserve"> 旅游发展基金支出</t>
    </r>
    <phoneticPr fontId="3" type="noConversion"/>
  </si>
  <si>
    <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 xml:space="preserve"> 彩票发行销售机构业务费安排的支出</t>
    </r>
    <phoneticPr fontId="3" type="noConversion"/>
  </si>
  <si>
    <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 xml:space="preserve"> 福利彩票销售机构的业务费用</t>
    </r>
    <phoneticPr fontId="3" type="noConversion"/>
  </si>
  <si>
    <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 xml:space="preserve"> 体育彩票销售机构的业务费用</t>
    </r>
    <phoneticPr fontId="3" type="noConversion"/>
  </si>
  <si>
    <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 xml:space="preserve"> 福利彩票公益金收入</t>
    </r>
    <phoneticPr fontId="3" type="noConversion"/>
  </si>
  <si>
    <t xml:space="preserve">    体育彩票公益金收入</t>
    <phoneticPr fontId="3" type="noConversion"/>
  </si>
  <si>
    <t>一、文化体育与传媒支出</t>
    <phoneticPr fontId="3" type="noConversion"/>
  </si>
  <si>
    <t xml:space="preserve">    国家电影事业发展专项资金安排的支出</t>
  </si>
  <si>
    <r>
      <t xml:space="preserve">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大中型水库移民后期扶持基金支出</t>
    </r>
    <phoneticPr fontId="3" type="noConversion"/>
  </si>
  <si>
    <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 xml:space="preserve"> 民航发展基金支出</t>
    </r>
    <phoneticPr fontId="3" type="noConversion"/>
  </si>
  <si>
    <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 xml:space="preserve"> 彩票公益金安排的支出</t>
    </r>
    <phoneticPr fontId="3" type="noConversion"/>
  </si>
  <si>
    <t>上级补助收入</t>
    <phoneticPr fontId="3" type="noConversion"/>
  </si>
  <si>
    <t>调入资金</t>
    <phoneticPr fontId="3" type="noConversion"/>
  </si>
  <si>
    <t>地方政府专项债务收入</t>
    <phoneticPr fontId="3" type="noConversion"/>
  </si>
  <si>
    <t>上年结余</t>
    <phoneticPr fontId="3" type="noConversion"/>
  </si>
  <si>
    <t xml:space="preserve">    彩票发行销售机构业务费安排的支出</t>
  </si>
  <si>
    <t>调出资金</t>
    <phoneticPr fontId="3" type="noConversion"/>
  </si>
  <si>
    <t>年终结余</t>
    <phoneticPr fontId="3" type="noConversion"/>
  </si>
  <si>
    <t xml:space="preserve">    车辆通行费安排的支出</t>
  </si>
  <si>
    <t xml:space="preserve">    彩票公益金安排的支出</t>
  </si>
  <si>
    <t>补助下级支出</t>
    <phoneticPr fontId="3" type="noConversion"/>
  </si>
  <si>
    <t>调出资金</t>
    <phoneticPr fontId="3" type="noConversion"/>
  </si>
  <si>
    <t>上解上级支出</t>
    <phoneticPr fontId="3" type="noConversion"/>
  </si>
  <si>
    <t>地方政府专项债转贷支出</t>
    <phoneticPr fontId="3" type="noConversion"/>
  </si>
  <si>
    <t>年终结余</t>
    <phoneticPr fontId="3" type="noConversion"/>
  </si>
  <si>
    <t>政府性基金转移支付</t>
    <phoneticPr fontId="3" type="noConversion"/>
  </si>
  <si>
    <t>阿克苏地区</t>
    <phoneticPr fontId="3" type="noConversion"/>
  </si>
  <si>
    <t xml:space="preserve">    国有土地使用权出让支出</t>
    <phoneticPr fontId="3" type="noConversion"/>
  </si>
  <si>
    <t xml:space="preserve">    国家电影事业发展专项资金支出</t>
    <phoneticPr fontId="3" type="noConversion"/>
  </si>
  <si>
    <t xml:space="preserve">    城市公用事业附加支出</t>
    <phoneticPr fontId="3" type="noConversion"/>
  </si>
  <si>
    <t xml:space="preserve">    国有土地收益基金支出</t>
    <phoneticPr fontId="3" type="noConversion"/>
  </si>
  <si>
    <t xml:space="preserve">    农业土地开发资金支出</t>
    <phoneticPr fontId="3" type="noConversion"/>
  </si>
  <si>
    <t xml:space="preserve">    城市基础设施配套费支出</t>
    <phoneticPr fontId="3" type="noConversion"/>
  </si>
  <si>
    <t xml:space="preserve">    污水处理费支出</t>
    <phoneticPr fontId="3" type="noConversion"/>
  </si>
  <si>
    <t xml:space="preserve">    车辆通行费支出</t>
    <phoneticPr fontId="3" type="noConversion"/>
  </si>
  <si>
    <t xml:space="preserve">    新型墙体材料专项基金支出</t>
    <phoneticPr fontId="3" type="noConversion"/>
  </si>
  <si>
    <t xml:space="preserve">    彩票公益金支出</t>
    <phoneticPr fontId="3" type="noConversion"/>
  </si>
  <si>
    <t xml:space="preserve">    其他政府性基金支出</t>
    <phoneticPr fontId="3" type="noConversion"/>
  </si>
  <si>
    <t xml:space="preserve">    农业土地开发资金支出</t>
    <phoneticPr fontId="3" type="noConversion"/>
  </si>
  <si>
    <t xml:space="preserve">    污水处理费支出</t>
    <phoneticPr fontId="3" type="noConversion"/>
  </si>
  <si>
    <t xml:space="preserve">    车辆通行费支出</t>
    <phoneticPr fontId="3" type="noConversion"/>
  </si>
  <si>
    <t xml:space="preserve">    彩票公益金支出</t>
    <phoneticPr fontId="3" type="noConversion"/>
  </si>
  <si>
    <t xml:space="preserve">    其他政府性基金支出</t>
    <phoneticPr fontId="3" type="noConversion"/>
  </si>
  <si>
    <t xml:space="preserve">    农业土地开发资金支出</t>
    <phoneticPr fontId="3" type="noConversion"/>
  </si>
  <si>
    <t xml:space="preserve">      福利彩票公益金收入</t>
  </si>
  <si>
    <t xml:space="preserve">      体育彩票公益金收入</t>
  </si>
  <si>
    <t>六、城市基础设施配套费收入</t>
    <phoneticPr fontId="3" type="noConversion"/>
  </si>
  <si>
    <t>七、污水处理费收入</t>
    <phoneticPr fontId="3" type="noConversion"/>
  </si>
  <si>
    <t>三、城乡社区支出</t>
    <phoneticPr fontId="3" type="noConversion"/>
  </si>
  <si>
    <t>四、交通运输支出</t>
    <phoneticPr fontId="3" type="noConversion"/>
  </si>
  <si>
    <t>哈密市</t>
    <phoneticPr fontId="3" type="noConversion"/>
  </si>
  <si>
    <t>吐鲁番市</t>
    <phoneticPr fontId="3" type="noConversion"/>
  </si>
  <si>
    <t>下级上解收入</t>
    <phoneticPr fontId="3" type="noConversion"/>
  </si>
  <si>
    <t>表一：2018年自治区政府性基金收入情况</t>
    <phoneticPr fontId="3" type="noConversion"/>
  </si>
  <si>
    <t>2017年决算数</t>
    <phoneticPr fontId="3" type="noConversion"/>
  </si>
  <si>
    <t>2018年完成数</t>
    <phoneticPr fontId="3" type="noConversion"/>
  </si>
  <si>
    <t>表二：2018年自治区政府性基金支出情况</t>
    <phoneticPr fontId="3" type="noConversion"/>
  </si>
  <si>
    <t>2017年决算数</t>
    <phoneticPr fontId="3" type="noConversion"/>
  </si>
  <si>
    <t>2018年完成数</t>
    <phoneticPr fontId="3" type="noConversion"/>
  </si>
  <si>
    <t>表三：2018年自治区本级政府性基金收入情况</t>
    <phoneticPr fontId="3" type="noConversion"/>
  </si>
  <si>
    <t>表四：2018年自治区本级政府性基金支出情况</t>
    <phoneticPr fontId="3" type="noConversion"/>
  </si>
  <si>
    <t>2019年预算数</t>
    <phoneticPr fontId="3" type="noConversion"/>
  </si>
  <si>
    <t>一、国家电影事业发展专项资金收入</t>
    <phoneticPr fontId="3" type="noConversion"/>
  </si>
  <si>
    <t>二、国有土地使用权出让收入</t>
    <phoneticPr fontId="3" type="noConversion"/>
  </si>
  <si>
    <t>三、城市公用事业附加收入</t>
    <phoneticPr fontId="3" type="noConversion"/>
  </si>
  <si>
    <t>四、国有土地收益基金收入</t>
    <phoneticPr fontId="3" type="noConversion"/>
  </si>
  <si>
    <t>五、农业土地开发资金收入</t>
    <phoneticPr fontId="3" type="noConversion"/>
  </si>
  <si>
    <t>八、车辆通行费</t>
    <phoneticPr fontId="3" type="noConversion"/>
  </si>
  <si>
    <t>九、新型墙体材料专项基金收入</t>
    <phoneticPr fontId="3" type="noConversion"/>
  </si>
  <si>
    <t>十、彩票发行机构和彩票销售机构的业务费用</t>
    <phoneticPr fontId="3" type="noConversion"/>
  </si>
  <si>
    <t xml:space="preserve">    福利彩票销售机构的业务费用</t>
    <phoneticPr fontId="3" type="noConversion"/>
  </si>
  <si>
    <t xml:space="preserve">    体育彩票销售机构的业务费用</t>
    <phoneticPr fontId="3" type="noConversion"/>
  </si>
  <si>
    <t>十一、彩票公益金收入</t>
    <phoneticPr fontId="3" type="noConversion"/>
  </si>
  <si>
    <t>十二、其他政府性基金收入</t>
    <phoneticPr fontId="3" type="noConversion"/>
  </si>
  <si>
    <t>二、农业土地开发资金收入</t>
    <phoneticPr fontId="3" type="noConversion"/>
  </si>
  <si>
    <t>三、车辆通行费</t>
    <phoneticPr fontId="3" type="noConversion"/>
  </si>
  <si>
    <t>四、新型墙体材料专项基金收入</t>
    <phoneticPr fontId="3" type="noConversion"/>
  </si>
  <si>
    <t>五、彩票发行机构和彩票销售机构的业务费用</t>
    <phoneticPr fontId="3" type="noConversion"/>
  </si>
  <si>
    <t>六、彩票公益金收入</t>
    <phoneticPr fontId="3" type="noConversion"/>
  </si>
  <si>
    <t xml:space="preserve">    农业土地开发资金相关支出</t>
    <phoneticPr fontId="3" type="noConversion"/>
  </si>
  <si>
    <t xml:space="preserve">    国家电影事业发展专项资金相关支出</t>
    <phoneticPr fontId="3" type="noConversion"/>
  </si>
  <si>
    <t xml:space="preserve">    车辆通行费相关支出</t>
    <phoneticPr fontId="3" type="noConversion"/>
  </si>
  <si>
    <t>五、彩票公益金收入</t>
    <phoneticPr fontId="3" type="noConversion"/>
  </si>
  <si>
    <t>四、彩票发行机构和彩票销售机构的业务费用</t>
    <phoneticPr fontId="3" type="noConversion"/>
  </si>
  <si>
    <t xml:space="preserve">    可再生能源电价附加收入安排的支出</t>
  </si>
  <si>
    <t>三、节能环保支出</t>
    <phoneticPr fontId="3" type="noConversion"/>
  </si>
  <si>
    <t>四、城乡社区支出</t>
    <phoneticPr fontId="3" type="noConversion"/>
  </si>
  <si>
    <t>五、交通运输支出</t>
    <phoneticPr fontId="3" type="noConversion"/>
  </si>
  <si>
    <t>六、资源勘探信息等支出</t>
    <phoneticPr fontId="3" type="noConversion"/>
  </si>
  <si>
    <t>七、商业服务业等支出</t>
    <phoneticPr fontId="3" type="noConversion"/>
  </si>
  <si>
    <t>八、其他支出</t>
    <phoneticPr fontId="3" type="noConversion"/>
  </si>
  <si>
    <t>九、债务付息支出</t>
    <phoneticPr fontId="3" type="noConversion"/>
  </si>
  <si>
    <t>十、债务发行费用支出</t>
    <phoneticPr fontId="3" type="noConversion"/>
  </si>
  <si>
    <t>七、其他政府性基金收入</t>
    <phoneticPr fontId="3" type="noConversion"/>
  </si>
  <si>
    <t>六、其他政府性基金收入</t>
    <phoneticPr fontId="3" type="noConversion"/>
  </si>
  <si>
    <t>四、城乡社区支出</t>
    <phoneticPr fontId="3" type="noConversion"/>
  </si>
  <si>
    <t>五、交通运输支出</t>
    <phoneticPr fontId="3" type="noConversion"/>
  </si>
  <si>
    <t>五、其他支出</t>
    <phoneticPr fontId="3" type="noConversion"/>
  </si>
  <si>
    <t>六、债务付息支出</t>
    <phoneticPr fontId="3" type="noConversion"/>
  </si>
  <si>
    <t>七、债务发行费用支出</t>
    <phoneticPr fontId="3" type="noConversion"/>
  </si>
  <si>
    <t>提前下达2019年旅游发展基金补助地方项目资金预算的通知</t>
  </si>
  <si>
    <t>提前下达2019年中央集中彩票公益金支持地方体育事业专项资金预算的通知</t>
  </si>
  <si>
    <t>提前下达2019年中央财政医疗救助补助预算</t>
  </si>
  <si>
    <t>中央专项彩票公益金用于残疾人事业发展</t>
  </si>
  <si>
    <t>提前下达2019年大中型水库移民后期扶持基金预算</t>
  </si>
  <si>
    <t>提前下达2019年中央专项彩票公益金支持地方社会公益事业发展预算的通知</t>
  </si>
  <si>
    <t>地方政府专项债务还本支出</t>
    <phoneticPr fontId="3" type="noConversion"/>
  </si>
  <si>
    <t xml:space="preserve">    旅游发展基金支出</t>
    <phoneticPr fontId="3" type="noConversion"/>
  </si>
  <si>
    <t>一、文化旅游体育与传媒支出</t>
    <phoneticPr fontId="3" type="noConversion"/>
  </si>
  <si>
    <t>六、其他支出</t>
    <phoneticPr fontId="3" type="noConversion"/>
  </si>
  <si>
    <t>七、债务付息支出</t>
    <phoneticPr fontId="3" type="noConversion"/>
  </si>
  <si>
    <t>八、债务发行费用支出</t>
    <phoneticPr fontId="3" type="noConversion"/>
  </si>
  <si>
    <t xml:space="preserve">    棚户区改造专项债券收入安排的支出</t>
    <phoneticPr fontId="3" type="noConversion"/>
  </si>
  <si>
    <t xml:space="preserve">    其他政府性基金及对应专项债务收入
    安排的支出</t>
    <phoneticPr fontId="3" type="noConversion"/>
  </si>
  <si>
    <t>三、国有土地收益基金收入</t>
    <phoneticPr fontId="3" type="noConversion"/>
  </si>
  <si>
    <t>四、农业土地开发资金收入</t>
    <phoneticPr fontId="3" type="noConversion"/>
  </si>
  <si>
    <t>五、城市基础设施配套费收入</t>
    <phoneticPr fontId="3" type="noConversion"/>
  </si>
  <si>
    <t>六、污水处理费收入</t>
    <phoneticPr fontId="3" type="noConversion"/>
  </si>
  <si>
    <t>七、车辆通行费</t>
    <phoneticPr fontId="3" type="noConversion"/>
  </si>
  <si>
    <t>八、彩票发行机构和彩票销售机构的业务费用</t>
    <phoneticPr fontId="3" type="noConversion"/>
  </si>
  <si>
    <t>九、彩票公益金收入</t>
    <phoneticPr fontId="3" type="noConversion"/>
  </si>
  <si>
    <t>十、其他政府性基金收入</t>
    <phoneticPr fontId="3" type="noConversion"/>
  </si>
  <si>
    <t>二、城乡社区支出</t>
    <phoneticPr fontId="3" type="noConversion"/>
  </si>
  <si>
    <t>三、交通运输支出</t>
    <phoneticPr fontId="3" type="noConversion"/>
  </si>
  <si>
    <t>四、其他支出</t>
    <phoneticPr fontId="3" type="noConversion"/>
  </si>
  <si>
    <t>五、债务付息支出</t>
    <phoneticPr fontId="3" type="noConversion"/>
  </si>
  <si>
    <t>六、债务发行费用支出</t>
    <phoneticPr fontId="3" type="noConversion"/>
  </si>
  <si>
    <t>自治区困难残疾人生活补助和重度残疾人护理补贴补助资金（本级公益金）</t>
  </si>
  <si>
    <t>流浪救助管理机构建设及设施设备补助资金（本级公益金）</t>
  </si>
  <si>
    <t>“双集中”护理补贴资金（本级公益金）</t>
  </si>
  <si>
    <t>残疾人彩票公益金项目</t>
  </si>
  <si>
    <t>2019年自治区福利彩票公益金用于涉农整合资金</t>
  </si>
  <si>
    <t>2019年自治区福利彩票市场调控资金</t>
  </si>
  <si>
    <t>一、文化旅游体育与传媒支出</t>
    <phoneticPr fontId="3" type="noConversion"/>
  </si>
  <si>
    <t>表五：2019年自治区政府性基金收入预算安排情况</t>
    <phoneticPr fontId="3" type="noConversion"/>
  </si>
  <si>
    <t>表六：2019年自治区政府性基金支出预算安排情况</t>
    <phoneticPr fontId="3" type="noConversion"/>
  </si>
  <si>
    <t>表七：2019年自治区本级政府性基金收入预算安排情况</t>
    <phoneticPr fontId="3" type="noConversion"/>
  </si>
  <si>
    <t xml:space="preserve"> </t>
    <phoneticPr fontId="3" type="noConversion"/>
  </si>
  <si>
    <t>表八：2019年自治区本级政府性基金支出预算安排情况</t>
    <phoneticPr fontId="3" type="noConversion"/>
  </si>
  <si>
    <t>自治区财政厅</t>
  </si>
  <si>
    <t>目   录</t>
  </si>
  <si>
    <t>2018年自治区政府性基金预算
执行情况与2019年自治区
政府性基金预算（草案）</t>
    <phoneticPr fontId="3" type="noConversion"/>
  </si>
  <si>
    <t>二○一九年一月</t>
    <phoneticPr fontId="3" type="noConversion"/>
  </si>
  <si>
    <t>九、2019年自治区补助各地预算情况（分项目、分地州）………（9）</t>
  </si>
  <si>
    <t>八、2019年自治区本级政府性基金支出预算安排情况……………（8）</t>
    <phoneticPr fontId="3" type="noConversion"/>
  </si>
  <si>
    <t>七、2019年自治区本级政府性基金收入预算安排情况……………（7）</t>
    <phoneticPr fontId="3" type="noConversion"/>
  </si>
  <si>
    <t>六、2019年自治区政府性基金支出预算安排情况…………………（6）</t>
    <phoneticPr fontId="3" type="noConversion"/>
  </si>
  <si>
    <t>五、2019年自治区政府性基金收入预算安排情况…………………（5）</t>
    <phoneticPr fontId="3" type="noConversion"/>
  </si>
  <si>
    <t>四、2018年自治区本级政府性基金支出情况………………………（4）</t>
    <phoneticPr fontId="3" type="noConversion"/>
  </si>
  <si>
    <t>三、2018年自治区本级政府性基金收入情况………………………（3）</t>
    <phoneticPr fontId="3" type="noConversion"/>
  </si>
  <si>
    <t>二、2018年自治区政府性基金支出情况……………………………（2）</t>
    <phoneticPr fontId="3" type="noConversion"/>
  </si>
  <si>
    <t>一、2018年自治区政府性基金收入情况……………………………（1）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</si>
</sst>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_ "/>
    <numFmt numFmtId="177" formatCode="0_);[Red]\(0\)"/>
    <numFmt numFmtId="178" formatCode="* #,##0.00;* \-#,##0.00;* &quot;-&quot;??;@"/>
    <numFmt numFmtId="179" formatCode="#,##0.00_);[Red]\(#,##0.00\)"/>
    <numFmt numFmtId="180" formatCode="#,##0.00_ ;[Red]\-#,##0.00\ "/>
    <numFmt numFmtId="181" formatCode="#,##0_ ;[Red]\-#,##0\ "/>
    <numFmt numFmtId="182" formatCode="0.000"/>
    <numFmt numFmtId="183" formatCode="0.00_ ;[Red]\-0.00\ "/>
  </numFmts>
  <fonts count="17" x14ac:knownFonts="1">
    <font>
      <sz val="12"/>
      <name val="宋体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0"/>
      <name val="Arial"/>
      <family val="2"/>
    </font>
    <font>
      <sz val="9"/>
      <name val="黑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36"/>
      <name val="方正小标宋_GBK"/>
      <family val="4"/>
      <charset val="134"/>
    </font>
    <font>
      <b/>
      <sz val="20"/>
      <name val="楷体_GB2312"/>
      <family val="3"/>
      <charset val="134"/>
    </font>
    <font>
      <sz val="22"/>
      <name val="方正小标宋_GBK"/>
      <family val="4"/>
      <charset val="134"/>
    </font>
    <font>
      <sz val="15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178" fontId="8" fillId="0" borderId="0" applyFont="0" applyFill="0" applyBorder="0" applyAlignment="0" applyProtection="0"/>
    <xf numFmtId="0" fontId="1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3" xfId="0" applyNumberFormat="1" applyFont="1" applyBorder="1" applyAlignment="1">
      <alignment horizontal="right" vertical="center"/>
    </xf>
    <xf numFmtId="176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NumberFormat="1" applyFont="1" applyBorder="1" applyAlignment="1">
      <alignment horizontal="right" vertical="center"/>
    </xf>
    <xf numFmtId="0" fontId="0" fillId="0" borderId="5" xfId="0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8" xfId="0" applyFont="1" applyBorder="1">
      <alignment vertical="center"/>
    </xf>
    <xf numFmtId="176" fontId="2" fillId="0" borderId="10" xfId="0" applyNumberFormat="1" applyFont="1" applyBorder="1">
      <alignment vertical="center"/>
    </xf>
    <xf numFmtId="0" fontId="2" fillId="0" borderId="9" xfId="0" applyNumberFormat="1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8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9" xfId="0" applyFont="1" applyBorder="1">
      <alignment vertical="center"/>
    </xf>
    <xf numFmtId="0" fontId="2" fillId="0" borderId="9" xfId="0" applyFont="1" applyFill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Fill="1" applyBorder="1">
      <alignment vertical="center"/>
    </xf>
    <xf numFmtId="0" fontId="7" fillId="0" borderId="3" xfId="0" applyFont="1" applyBorder="1">
      <alignment vertical="center"/>
    </xf>
    <xf numFmtId="0" fontId="2" fillId="0" borderId="11" xfId="0" applyNumberFormat="1" applyFont="1" applyBorder="1" applyAlignment="1">
      <alignment horizontal="right" vertical="center"/>
    </xf>
    <xf numFmtId="0" fontId="0" fillId="0" borderId="0" xfId="0" applyFill="1" applyBorder="1">
      <alignment vertical="center"/>
    </xf>
    <xf numFmtId="177" fontId="2" fillId="0" borderId="5" xfId="0" applyNumberFormat="1" applyFont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 applyProtection="1">
      <alignment horizontal="right" vertical="center"/>
    </xf>
    <xf numFmtId="177" fontId="7" fillId="0" borderId="3" xfId="0" applyNumberFormat="1" applyFont="1" applyBorder="1" applyAlignment="1">
      <alignment horizontal="right" vertical="center"/>
    </xf>
    <xf numFmtId="177" fontId="7" fillId="0" borderId="10" xfId="0" applyNumberFormat="1" applyFont="1" applyBorder="1">
      <alignment vertical="center"/>
    </xf>
    <xf numFmtId="0" fontId="0" fillId="0" borderId="5" xfId="0" applyFill="1" applyBorder="1">
      <alignment vertical="center"/>
    </xf>
    <xf numFmtId="0" fontId="1" fillId="0" borderId="5" xfId="0" applyFont="1" applyBorder="1">
      <alignment vertical="center"/>
    </xf>
    <xf numFmtId="0" fontId="1" fillId="0" borderId="5" xfId="0" applyNumberFormat="1" applyFont="1" applyBorder="1" applyAlignment="1">
      <alignment horizontal="right" vertical="center"/>
    </xf>
    <xf numFmtId="177" fontId="0" fillId="0" borderId="0" xfId="0" applyNumberFormat="1">
      <alignment vertical="center"/>
    </xf>
    <xf numFmtId="177" fontId="7" fillId="0" borderId="3" xfId="0" applyNumberFormat="1" applyFont="1" applyBorder="1">
      <alignment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>
      <alignment vertical="center"/>
    </xf>
    <xf numFmtId="0" fontId="2" fillId="0" borderId="6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9" xfId="0" applyFont="1" applyBorder="1">
      <alignment vertical="center"/>
    </xf>
    <xf numFmtId="49" fontId="3" fillId="2" borderId="0" xfId="0" applyNumberFormat="1" applyFont="1" applyFill="1" applyBorder="1" applyAlignment="1">
      <alignment horizontal="justify" vertical="center"/>
    </xf>
    <xf numFmtId="180" fontId="0" fillId="2" borderId="0" xfId="0" applyNumberFormat="1" applyFill="1" applyBorder="1" applyAlignment="1">
      <alignment horizontal="right" vertical="center"/>
    </xf>
    <xf numFmtId="180" fontId="0" fillId="2" borderId="0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Border="1">
      <alignment vertical="center"/>
    </xf>
    <xf numFmtId="0" fontId="1" fillId="0" borderId="0" xfId="0" applyFont="1" applyFill="1" applyBorder="1">
      <alignment vertical="center"/>
    </xf>
    <xf numFmtId="177" fontId="7" fillId="0" borderId="8" xfId="0" applyNumberFormat="1" applyFont="1" applyFill="1" applyBorder="1" applyAlignment="1">
      <alignment horizontal="righ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0" fillId="0" borderId="8" xfId="0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7" fillId="0" borderId="10" xfId="0" applyFont="1" applyBorder="1">
      <alignment vertical="center"/>
    </xf>
    <xf numFmtId="0" fontId="0" fillId="0" borderId="9" xfId="0" applyFill="1" applyBorder="1">
      <alignment vertical="center"/>
    </xf>
    <xf numFmtId="0" fontId="1" fillId="0" borderId="9" xfId="0" applyFont="1" applyFill="1" applyBorder="1">
      <alignment vertical="center"/>
    </xf>
    <xf numFmtId="0" fontId="0" fillId="0" borderId="3" xfId="0" applyBorder="1">
      <alignment vertical="center"/>
    </xf>
    <xf numFmtId="49" fontId="10" fillId="0" borderId="12" xfId="0" applyNumberFormat="1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center" vertical="center" wrapText="1"/>
    </xf>
    <xf numFmtId="179" fontId="10" fillId="0" borderId="12" xfId="0" applyNumberFormat="1" applyFont="1" applyFill="1" applyBorder="1" applyAlignment="1">
      <alignment horizontal="center" vertical="center" wrapText="1"/>
    </xf>
    <xf numFmtId="179" fontId="10" fillId="0" borderId="2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justify" vertical="center"/>
    </xf>
    <xf numFmtId="181" fontId="11" fillId="0" borderId="5" xfId="0" applyNumberFormat="1" applyFont="1" applyFill="1" applyBorder="1" applyAlignment="1">
      <alignment horizontal="right" vertical="center"/>
    </xf>
    <xf numFmtId="181" fontId="11" fillId="0" borderId="3" xfId="0" applyNumberFormat="1" applyFont="1" applyFill="1" applyBorder="1" applyAlignment="1">
      <alignment horizontal="right" vertical="center"/>
    </xf>
    <xf numFmtId="181" fontId="11" fillId="0" borderId="9" xfId="0" applyNumberFormat="1" applyFont="1" applyFill="1" applyBorder="1" applyAlignment="1">
      <alignment horizontal="right" vertical="center"/>
    </xf>
    <xf numFmtId="49" fontId="6" fillId="0" borderId="9" xfId="0" applyNumberFormat="1" applyFont="1" applyFill="1" applyBorder="1" applyAlignment="1">
      <alignment horizontal="left" vertical="center" wrapText="1"/>
    </xf>
    <xf numFmtId="181" fontId="6" fillId="0" borderId="5" xfId="0" applyNumberFormat="1" applyFont="1" applyFill="1" applyBorder="1" applyAlignment="1">
      <alignment horizontal="right" vertical="center"/>
    </xf>
    <xf numFmtId="181" fontId="6" fillId="0" borderId="5" xfId="0" applyNumberFormat="1" applyFont="1" applyFill="1" applyBorder="1" applyAlignment="1" applyProtection="1">
      <alignment horizontal="right" vertical="center"/>
      <protection locked="0"/>
    </xf>
    <xf numFmtId="181" fontId="6" fillId="0" borderId="9" xfId="0" applyNumberFormat="1" applyFont="1" applyFill="1" applyBorder="1" applyAlignment="1" applyProtection="1">
      <alignment horizontal="right" vertical="center"/>
      <protection locked="0"/>
    </xf>
    <xf numFmtId="181" fontId="6" fillId="0" borderId="3" xfId="0" applyNumberFormat="1" applyFont="1" applyFill="1" applyBorder="1" applyAlignment="1" applyProtection="1">
      <alignment horizontal="right" vertical="center"/>
      <protection locked="0"/>
    </xf>
    <xf numFmtId="181" fontId="6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9" xfId="0" applyNumberFormat="1" applyFont="1" applyFill="1" applyBorder="1" applyAlignment="1">
      <alignment horizontal="justify" vertical="center"/>
    </xf>
    <xf numFmtId="180" fontId="6" fillId="0" borderId="5" xfId="0" applyNumberFormat="1" applyFont="1" applyFill="1" applyBorder="1" applyAlignment="1">
      <alignment horizontal="right" vertical="center"/>
    </xf>
    <xf numFmtId="180" fontId="6" fillId="0" borderId="5" xfId="0" applyNumberFormat="1" applyFont="1" applyFill="1" applyBorder="1" applyAlignment="1" applyProtection="1">
      <alignment horizontal="right" vertical="center"/>
      <protection locked="0"/>
    </xf>
    <xf numFmtId="180" fontId="6" fillId="0" borderId="9" xfId="0" applyNumberFormat="1" applyFont="1" applyFill="1" applyBorder="1" applyAlignment="1" applyProtection="1">
      <alignment horizontal="right" vertical="center"/>
      <protection locked="0"/>
    </xf>
    <xf numFmtId="180" fontId="6" fillId="0" borderId="3" xfId="0" applyNumberFormat="1" applyFont="1" applyFill="1" applyBorder="1" applyAlignment="1" applyProtection="1">
      <alignment horizontal="right" vertical="center"/>
      <protection locked="0"/>
    </xf>
    <xf numFmtId="180" fontId="6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11" xfId="0" applyNumberFormat="1" applyFont="1" applyFill="1" applyBorder="1" applyAlignment="1">
      <alignment horizontal="justify" vertical="center"/>
    </xf>
    <xf numFmtId="180" fontId="6" fillId="0" borderId="8" xfId="0" applyNumberFormat="1" applyFont="1" applyFill="1" applyBorder="1" applyAlignment="1">
      <alignment horizontal="right" vertical="center"/>
    </xf>
    <xf numFmtId="180" fontId="6" fillId="0" borderId="8" xfId="0" applyNumberFormat="1" applyFont="1" applyFill="1" applyBorder="1" applyAlignment="1" applyProtection="1">
      <alignment horizontal="right" vertical="center"/>
      <protection locked="0"/>
    </xf>
    <xf numFmtId="180" fontId="6" fillId="0" borderId="11" xfId="0" applyNumberFormat="1" applyFont="1" applyFill="1" applyBorder="1" applyAlignment="1" applyProtection="1">
      <alignment horizontal="right" vertical="center"/>
      <protection locked="0"/>
    </xf>
    <xf numFmtId="180" fontId="6" fillId="0" borderId="10" xfId="0" applyNumberFormat="1" applyFont="1" applyFill="1" applyBorder="1" applyAlignment="1" applyProtection="1">
      <alignment horizontal="right" vertical="center"/>
      <protection locked="0"/>
    </xf>
    <xf numFmtId="180" fontId="6" fillId="0" borderId="7" xfId="0" applyNumberFormat="1" applyFont="1" applyFill="1" applyBorder="1" applyAlignment="1" applyProtection="1">
      <alignment horizontal="right" vertical="center"/>
      <protection locked="0"/>
    </xf>
    <xf numFmtId="49" fontId="6" fillId="0" borderId="9" xfId="0" applyNumberFormat="1" applyFont="1" applyFill="1" applyBorder="1" applyAlignment="1">
      <alignment horizontal="left" vertical="center" wrapText="1" indent="1"/>
    </xf>
    <xf numFmtId="177" fontId="1" fillId="0" borderId="3" xfId="0" applyNumberFormat="1" applyFont="1" applyBorder="1">
      <alignment vertical="center"/>
    </xf>
    <xf numFmtId="0" fontId="12" fillId="0" borderId="0" xfId="0" applyFont="1">
      <alignment vertical="center"/>
    </xf>
    <xf numFmtId="1" fontId="1" fillId="0" borderId="5" xfId="0" applyNumberFormat="1" applyFont="1" applyBorder="1">
      <alignment vertical="center"/>
    </xf>
    <xf numFmtId="182" fontId="0" fillId="0" borderId="5" xfId="0" applyNumberFormat="1" applyBorder="1">
      <alignment vertical="center"/>
    </xf>
    <xf numFmtId="1" fontId="0" fillId="0" borderId="5" xfId="0" applyNumberFormat="1" applyBorder="1">
      <alignment vertical="center"/>
    </xf>
    <xf numFmtId="1" fontId="2" fillId="0" borderId="11" xfId="0" applyNumberFormat="1" applyFont="1" applyBorder="1">
      <alignment vertical="center"/>
    </xf>
    <xf numFmtId="0" fontId="1" fillId="0" borderId="0" xfId="0" applyFont="1" applyBorder="1" applyAlignment="1">
      <alignment vertical="center" wrapText="1"/>
    </xf>
    <xf numFmtId="183" fontId="0" fillId="0" borderId="0" xfId="0" applyNumberForma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0" xfId="2">
      <alignment vertical="center"/>
    </xf>
    <xf numFmtId="0" fontId="13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vertical="center" wrapText="1"/>
    </xf>
  </cellXfs>
  <cellStyles count="3">
    <cellStyle name="常规" xfId="0" builtinId="0"/>
    <cellStyle name="常规 2" xfId="2"/>
    <cellStyle name="千位分隔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workbookViewId="0">
      <selection activeCell="G24" sqref="G24"/>
    </sheetView>
  </sheetViews>
  <sheetFormatPr defaultRowHeight="16.3" x14ac:dyDescent="0.25"/>
  <cols>
    <col min="1" max="9" width="10.21875" style="103" customWidth="1"/>
    <col min="10" max="16384" width="8.88671875" style="103"/>
  </cols>
  <sheetData>
    <row r="1" spans="1:9" ht="24.8" customHeight="1" x14ac:dyDescent="0.25"/>
    <row r="2" spans="1:9" ht="24.8" customHeight="1" x14ac:dyDescent="0.25"/>
    <row r="3" spans="1:9" ht="149.94999999999999" customHeight="1" x14ac:dyDescent="0.25">
      <c r="A3" s="104" t="s">
        <v>182</v>
      </c>
      <c r="B3" s="105"/>
      <c r="C3" s="105"/>
      <c r="D3" s="105"/>
      <c r="E3" s="105"/>
      <c r="F3" s="105"/>
      <c r="G3" s="105"/>
      <c r="H3" s="105"/>
      <c r="I3" s="105"/>
    </row>
    <row r="4" spans="1:9" ht="32.950000000000003" customHeight="1" x14ac:dyDescent="0.25">
      <c r="A4" s="106"/>
    </row>
    <row r="5" spans="1:9" ht="32.950000000000003" customHeight="1" x14ac:dyDescent="0.25"/>
    <row r="6" spans="1:9" ht="32.950000000000003" customHeight="1" x14ac:dyDescent="0.25"/>
    <row r="7" spans="1:9" ht="32.950000000000003" customHeight="1" x14ac:dyDescent="0.25"/>
    <row r="8" spans="1:9" ht="32.950000000000003" customHeight="1" x14ac:dyDescent="0.25"/>
    <row r="9" spans="1:9" ht="32.950000000000003" customHeight="1" x14ac:dyDescent="0.25"/>
    <row r="10" spans="1:9" ht="32.950000000000003" customHeight="1" x14ac:dyDescent="0.25"/>
    <row r="11" spans="1:9" ht="32.950000000000003" customHeight="1" x14ac:dyDescent="0.25"/>
    <row r="12" spans="1:9" ht="32.950000000000003" customHeight="1" x14ac:dyDescent="0.25"/>
    <row r="13" spans="1:9" ht="32.950000000000003" customHeight="1" x14ac:dyDescent="0.25"/>
    <row r="14" spans="1:9" ht="32.950000000000003" customHeight="1" x14ac:dyDescent="0.25"/>
    <row r="15" spans="1:9" ht="32.950000000000003" customHeight="1" x14ac:dyDescent="0.25"/>
    <row r="16" spans="1:9" ht="30.75" customHeight="1" x14ac:dyDescent="0.25">
      <c r="A16" s="107" t="s">
        <v>180</v>
      </c>
      <c r="B16" s="107"/>
      <c r="C16" s="107"/>
      <c r="D16" s="107"/>
      <c r="E16" s="107"/>
      <c r="F16" s="107"/>
      <c r="G16" s="107"/>
      <c r="H16" s="107"/>
      <c r="I16" s="107"/>
    </row>
    <row r="17" spans="1:9" ht="30.75" customHeight="1" x14ac:dyDescent="0.25">
      <c r="A17" s="107" t="s">
        <v>183</v>
      </c>
      <c r="B17" s="107"/>
      <c r="C17" s="107"/>
      <c r="D17" s="107"/>
      <c r="E17" s="107"/>
      <c r="F17" s="107"/>
      <c r="G17" s="107"/>
      <c r="H17" s="107"/>
      <c r="I17" s="107"/>
    </row>
  </sheetData>
  <mergeCells count="3">
    <mergeCell ref="A3:I3"/>
    <mergeCell ref="A16:I16"/>
    <mergeCell ref="A17:I17"/>
  </mergeCells>
  <phoneticPr fontId="3" type="noConversion"/>
  <pageMargins left="0.2" right="0.2" top="1.1399999999999999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176"/>
  <sheetViews>
    <sheetView showGridLines="0" showZeros="0" workbookViewId="0">
      <selection activeCell="G8" sqref="G8"/>
    </sheetView>
  </sheetViews>
  <sheetFormatPr defaultRowHeight="16.3" x14ac:dyDescent="0.25"/>
  <cols>
    <col min="1" max="1" width="45.109375" customWidth="1"/>
    <col min="2" max="4" width="13.44140625" customWidth="1"/>
  </cols>
  <sheetData>
    <row r="1" spans="1:233" ht="26.35" customHeight="1" x14ac:dyDescent="0.25">
      <c r="A1" s="102" t="s">
        <v>179</v>
      </c>
      <c r="B1" s="102"/>
      <c r="C1" s="102"/>
      <c r="D1" s="102"/>
    </row>
    <row r="2" spans="1:233" ht="19.55" customHeight="1" x14ac:dyDescent="0.25">
      <c r="A2" s="100" t="s">
        <v>2</v>
      </c>
      <c r="B2" s="100"/>
      <c r="C2" s="100"/>
      <c r="D2" s="100"/>
    </row>
    <row r="3" spans="1:233" ht="35.35" customHeight="1" x14ac:dyDescent="0.25">
      <c r="A3" s="1" t="s">
        <v>3</v>
      </c>
      <c r="B3" s="42" t="s">
        <v>96</v>
      </c>
      <c r="C3" s="42" t="s">
        <v>102</v>
      </c>
      <c r="D3" s="1" t="s">
        <v>6</v>
      </c>
    </row>
    <row r="4" spans="1:233" ht="27" customHeight="1" x14ac:dyDescent="0.25">
      <c r="A4" s="43" t="s">
        <v>174</v>
      </c>
      <c r="B4" s="40">
        <f>'表四—本级支出完成 '!C4</f>
        <v>1479</v>
      </c>
      <c r="C4" s="14">
        <f>C5</f>
        <v>1500</v>
      </c>
      <c r="D4" s="5">
        <f>IF(OR(B4=0,C4=0),0,(C4/B4-1)*100)</f>
        <v>1.4198782961460488</v>
      </c>
    </row>
    <row r="5" spans="1:233" ht="27" customHeight="1" x14ac:dyDescent="0.25">
      <c r="A5" s="3" t="s">
        <v>48</v>
      </c>
      <c r="B5" s="7">
        <f>'表四—本级支出完成 '!C5</f>
        <v>1479</v>
      </c>
      <c r="C5" s="8">
        <v>1500</v>
      </c>
      <c r="D5" s="5">
        <f t="shared" ref="D5:D16" si="0">IF(OR(B5=0,C5=0),0,(C5/B5-1)*100)</f>
        <v>1.4198782961460488</v>
      </c>
    </row>
    <row r="6" spans="1:233" ht="27" customHeight="1" x14ac:dyDescent="0.25">
      <c r="A6" s="49" t="s">
        <v>163</v>
      </c>
      <c r="B6" s="7">
        <f>'表四—本级支出完成 '!C8</f>
        <v>1039</v>
      </c>
      <c r="C6" s="8">
        <f>SUM(C7)</f>
        <v>4800</v>
      </c>
      <c r="D6" s="5">
        <f t="shared" si="0"/>
        <v>361.98267564966312</v>
      </c>
    </row>
    <row r="7" spans="1:233" ht="27" customHeight="1" x14ac:dyDescent="0.25">
      <c r="A7" s="39" t="s">
        <v>84</v>
      </c>
      <c r="B7" s="7">
        <f>'表四—本级支出完成 '!C9</f>
        <v>1039</v>
      </c>
      <c r="C7" s="7">
        <v>4800</v>
      </c>
      <c r="D7" s="5">
        <f t="shared" si="0"/>
        <v>361.98267564966312</v>
      </c>
    </row>
    <row r="8" spans="1:233" ht="27" customHeight="1" x14ac:dyDescent="0.25">
      <c r="A8" s="49" t="s">
        <v>164</v>
      </c>
      <c r="B8" s="7">
        <f>'表四—本级支出完成 '!C10</f>
        <v>788834</v>
      </c>
      <c r="C8" s="8">
        <f>SUM(C9:C10)</f>
        <v>828077</v>
      </c>
      <c r="D8" s="5">
        <f t="shared" si="0"/>
        <v>4.9748109234642568</v>
      </c>
    </row>
    <row r="9" spans="1:233" ht="27" customHeight="1" x14ac:dyDescent="0.25">
      <c r="A9" s="3" t="s">
        <v>59</v>
      </c>
      <c r="B9" s="7">
        <f>'表四—本级支出完成 '!C11</f>
        <v>661470</v>
      </c>
      <c r="C9" s="8">
        <v>752500</v>
      </c>
      <c r="D9" s="5">
        <f t="shared" si="0"/>
        <v>13.761773020696321</v>
      </c>
    </row>
    <row r="10" spans="1:233" ht="27" customHeight="1" x14ac:dyDescent="0.25">
      <c r="A10" s="3" t="s">
        <v>39</v>
      </c>
      <c r="B10" s="7">
        <f>'表四—本级支出完成 '!C12</f>
        <v>127364</v>
      </c>
      <c r="C10" s="7">
        <v>75577</v>
      </c>
      <c r="D10" s="5">
        <f t="shared" si="0"/>
        <v>-40.660626236613176</v>
      </c>
    </row>
    <row r="11" spans="1:233" ht="27" customHeight="1" x14ac:dyDescent="0.25">
      <c r="A11" s="49" t="s">
        <v>165</v>
      </c>
      <c r="B11" s="7">
        <f>'表四—本级支出完成 '!C13</f>
        <v>95442</v>
      </c>
      <c r="C11" s="8">
        <f>SUM(C12:C14)</f>
        <v>85220</v>
      </c>
      <c r="D11" s="5">
        <f t="shared" si="0"/>
        <v>-10.710169527042602</v>
      </c>
    </row>
    <row r="12" spans="1:233" ht="27" customHeight="1" x14ac:dyDescent="0.25">
      <c r="A12" s="3" t="s">
        <v>56</v>
      </c>
      <c r="B12" s="7">
        <f>'表四—本级支出完成 '!C14</f>
        <v>24330</v>
      </c>
      <c r="C12" s="7">
        <v>33680</v>
      </c>
      <c r="D12" s="5">
        <f t="shared" si="0"/>
        <v>38.429921907110568</v>
      </c>
    </row>
    <row r="13" spans="1:233" ht="27" customHeight="1" x14ac:dyDescent="0.25">
      <c r="A13" s="27" t="s">
        <v>60</v>
      </c>
      <c r="B13" s="7">
        <f>'表四—本级支出完成 '!C15</f>
        <v>46112</v>
      </c>
      <c r="C13" s="7">
        <v>51540</v>
      </c>
      <c r="D13" s="5">
        <f t="shared" si="0"/>
        <v>11.771339347675225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33" ht="27" customHeight="1" x14ac:dyDescent="0.25">
      <c r="A14" s="49" t="s">
        <v>83</v>
      </c>
      <c r="B14" s="7">
        <f>'表四—本级支出完成 '!C16</f>
        <v>25000</v>
      </c>
      <c r="C14" s="7"/>
      <c r="D14" s="5">
        <f t="shared" si="0"/>
        <v>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33" ht="27" customHeight="1" x14ac:dyDescent="0.25">
      <c r="A15" s="49" t="s">
        <v>166</v>
      </c>
      <c r="B15" s="7">
        <f>'表四—本级支出完成 '!C17</f>
        <v>4020</v>
      </c>
      <c r="C15" s="8">
        <v>7820</v>
      </c>
      <c r="D15" s="5">
        <f t="shared" si="0"/>
        <v>94.52736318407959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33" ht="27" customHeight="1" x14ac:dyDescent="0.25">
      <c r="A16" s="49" t="s">
        <v>167</v>
      </c>
      <c r="B16" s="7">
        <f>'表四—本级支出完成 '!C18</f>
        <v>138</v>
      </c>
      <c r="C16" s="8">
        <v>110</v>
      </c>
      <c r="D16" s="5">
        <f t="shared" si="0"/>
        <v>-20.289855072463769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10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</row>
    <row r="17" spans="1:233" ht="27" customHeight="1" x14ac:dyDescent="0.25">
      <c r="A17" s="49"/>
      <c r="B17" s="4"/>
      <c r="C17" s="62"/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</row>
    <row r="18" spans="1:233" ht="27" customHeight="1" x14ac:dyDescent="0.25">
      <c r="A18" s="49"/>
      <c r="B18" s="4"/>
      <c r="C18" s="62"/>
      <c r="D18" s="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</row>
    <row r="19" spans="1:233" ht="27" customHeight="1" x14ac:dyDescent="0.25">
      <c r="A19" s="49"/>
      <c r="B19" s="4"/>
      <c r="C19" s="62"/>
      <c r="D19" s="5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</row>
    <row r="20" spans="1:233" ht="27" customHeight="1" x14ac:dyDescent="0.25">
      <c r="A20" s="49"/>
      <c r="B20" s="4"/>
      <c r="C20" s="62"/>
      <c r="D20" s="5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</row>
    <row r="21" spans="1:233" ht="27" customHeight="1" x14ac:dyDescent="0.25">
      <c r="A21" s="49"/>
      <c r="B21" s="4"/>
      <c r="C21" s="62"/>
      <c r="D21" s="5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</row>
    <row r="22" spans="1:233" ht="27" customHeight="1" x14ac:dyDescent="0.25">
      <c r="A22" s="9" t="s">
        <v>13</v>
      </c>
      <c r="B22" s="59">
        <f>SUM(B4,B6,B8,B11,B15:B16)</f>
        <v>890952</v>
      </c>
      <c r="C22" s="59">
        <f>SUM(C4,C6,C8,C11,C15:C16)</f>
        <v>927527</v>
      </c>
      <c r="D22" s="13">
        <f t="shared" ref="D22:D25" si="1">IF(OR(B22=0,C22=0),0,(C22/B22-1)*100)</f>
        <v>4.1051594249746248</v>
      </c>
      <c r="E22" s="3"/>
    </row>
    <row r="23" spans="1:233" ht="27" customHeight="1" x14ac:dyDescent="0.25">
      <c r="A23" s="57" t="s">
        <v>61</v>
      </c>
      <c r="B23" s="31">
        <v>166237</v>
      </c>
      <c r="C23" s="31">
        <v>84818</v>
      </c>
      <c r="D23" s="5"/>
      <c r="E23" s="3"/>
    </row>
    <row r="24" spans="1:233" ht="27" customHeight="1" x14ac:dyDescent="0.25">
      <c r="A24" s="57" t="s">
        <v>62</v>
      </c>
      <c r="B24" s="31">
        <v>705015</v>
      </c>
      <c r="C24" s="31">
        <v>209600</v>
      </c>
      <c r="D24" s="5"/>
      <c r="E24" s="3"/>
    </row>
    <row r="25" spans="1:233" ht="27" customHeight="1" x14ac:dyDescent="0.25">
      <c r="A25" s="57" t="s">
        <v>63</v>
      </c>
      <c r="B25" s="31"/>
      <c r="C25" s="31"/>
      <c r="D25" s="5">
        <f t="shared" si="1"/>
        <v>0</v>
      </c>
      <c r="E25" s="3"/>
    </row>
    <row r="26" spans="1:233" ht="27" customHeight="1" x14ac:dyDescent="0.25">
      <c r="A26" s="57" t="s">
        <v>64</v>
      </c>
      <c r="B26" s="31">
        <v>3488000</v>
      </c>
      <c r="C26" s="31">
        <v>1580000</v>
      </c>
      <c r="D26" s="5"/>
      <c r="E26" s="3"/>
    </row>
    <row r="27" spans="1:233" ht="27" customHeight="1" x14ac:dyDescent="0.25">
      <c r="A27" s="57" t="s">
        <v>65</v>
      </c>
      <c r="B27" s="91">
        <v>230530</v>
      </c>
      <c r="C27" s="91">
        <v>207510</v>
      </c>
      <c r="D27" s="5"/>
      <c r="E27" s="3"/>
    </row>
    <row r="28" spans="1:233" ht="27" customHeight="1" x14ac:dyDescent="0.25">
      <c r="A28" s="57"/>
      <c r="B28" s="91"/>
      <c r="C28" s="91"/>
      <c r="D28" s="5"/>
      <c r="E28" s="3"/>
    </row>
    <row r="29" spans="1:233" ht="27" customHeight="1" x14ac:dyDescent="0.25">
      <c r="A29" s="57"/>
      <c r="B29" s="91"/>
      <c r="C29" s="91"/>
      <c r="D29" s="5"/>
      <c r="E29" s="3"/>
    </row>
    <row r="30" spans="1:233" ht="27" customHeight="1" x14ac:dyDescent="0.25">
      <c r="A30" s="57"/>
      <c r="B30" s="25"/>
      <c r="C30" s="37"/>
      <c r="D30" s="5"/>
      <c r="E30" s="3"/>
    </row>
    <row r="31" spans="1:233" ht="27" customHeight="1" x14ac:dyDescent="0.25">
      <c r="A31" s="9" t="s">
        <v>12</v>
      </c>
      <c r="B31" s="32">
        <f>SUM(B22:B27)</f>
        <v>5480734</v>
      </c>
      <c r="C31" s="32">
        <f>SUM(C22:C27)</f>
        <v>3009455</v>
      </c>
      <c r="D31" s="13"/>
      <c r="E31" s="3"/>
    </row>
    <row r="32" spans="1:233" x14ac:dyDescent="0.25">
      <c r="C32" s="36"/>
      <c r="D32" s="36"/>
    </row>
    <row r="33" spans="2:3" x14ac:dyDescent="0.25">
      <c r="B33" s="36">
        <f>表七—本级收入预算!B30-B31</f>
        <v>0</v>
      </c>
      <c r="C33" s="98">
        <f>表七—本级收入预算!C30-表八—本级支出预算!C31</f>
        <v>0</v>
      </c>
    </row>
    <row r="34" spans="2:3" x14ac:dyDescent="0.25">
      <c r="C34" s="36"/>
    </row>
    <row r="35" spans="2:3" x14ac:dyDescent="0.25">
      <c r="C35" s="36"/>
    </row>
    <row r="36" spans="2:3" x14ac:dyDescent="0.25">
      <c r="B36" s="92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</sheetData>
  <mergeCells count="2">
    <mergeCell ref="A1:D1"/>
    <mergeCell ref="A2:D2"/>
  </mergeCells>
  <phoneticPr fontId="3" type="noConversion"/>
  <printOptions horizontalCentered="1" verticalCentered="1"/>
  <pageMargins left="0.47244094488188981" right="0.39370078740157483" top="0.51181102362204722" bottom="0.47244094488188981" header="0.31496062992125984" footer="0.31496062992125984"/>
  <pageSetup paperSize="9" orientation="portrait" r:id="rId1"/>
  <headerFooter>
    <oddFooter>&amp;C&amp;11－ &amp;P 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5"/>
  <sheetViews>
    <sheetView showGridLines="0" showZeros="0" tabSelected="1" topLeftCell="A22" zoomScaleNormal="100" workbookViewId="0">
      <selection activeCell="H8" sqref="H8"/>
    </sheetView>
  </sheetViews>
  <sheetFormatPr defaultRowHeight="16.3" x14ac:dyDescent="0.25"/>
  <cols>
    <col min="1" max="1" width="30.6640625" customWidth="1"/>
    <col min="2" max="2" width="9.77734375" customWidth="1"/>
    <col min="3" max="16" width="10.6640625" customWidth="1"/>
  </cols>
  <sheetData>
    <row r="2" spans="1:22" ht="46.55" customHeight="1" x14ac:dyDescent="0.25">
      <c r="A2" s="63" t="s">
        <v>25</v>
      </c>
      <c r="B2" s="64" t="s">
        <v>26</v>
      </c>
      <c r="C2" s="64" t="s">
        <v>27</v>
      </c>
      <c r="D2" s="65" t="s">
        <v>28</v>
      </c>
      <c r="E2" s="64" t="s">
        <v>29</v>
      </c>
      <c r="F2" s="66" t="s">
        <v>30</v>
      </c>
      <c r="G2" s="65" t="s">
        <v>31</v>
      </c>
      <c r="H2" s="65" t="s">
        <v>22</v>
      </c>
      <c r="I2" s="64" t="s">
        <v>32</v>
      </c>
      <c r="J2" s="64" t="s">
        <v>33</v>
      </c>
      <c r="K2" s="66" t="s">
        <v>67</v>
      </c>
      <c r="L2" s="65" t="s">
        <v>23</v>
      </c>
      <c r="M2" s="64" t="s">
        <v>34</v>
      </c>
      <c r="N2" s="67" t="s">
        <v>24</v>
      </c>
      <c r="O2" s="64" t="s">
        <v>92</v>
      </c>
      <c r="P2" s="66" t="s">
        <v>91</v>
      </c>
      <c r="Q2" s="3"/>
      <c r="R2" s="3"/>
      <c r="S2" s="3"/>
      <c r="T2" s="3"/>
      <c r="U2" s="3"/>
      <c r="V2" s="3"/>
    </row>
    <row r="3" spans="1:22" ht="40.6" customHeight="1" x14ac:dyDescent="0.25">
      <c r="A3" s="68" t="s">
        <v>66</v>
      </c>
      <c r="B3" s="69">
        <f t="shared" ref="B3:P3" si="0">SUM(B4:B21)</f>
        <v>84818</v>
      </c>
      <c r="C3" s="69">
        <f t="shared" si="0"/>
        <v>2809</v>
      </c>
      <c r="D3" s="69">
        <f t="shared" si="0"/>
        <v>419.1</v>
      </c>
      <c r="E3" s="69">
        <f t="shared" si="0"/>
        <v>6397.21</v>
      </c>
      <c r="F3" s="70">
        <f t="shared" si="0"/>
        <v>1648.3200000000002</v>
      </c>
      <c r="G3" s="71">
        <f t="shared" si="0"/>
        <v>2634.9700000000003</v>
      </c>
      <c r="H3" s="71">
        <f t="shared" si="0"/>
        <v>1840.16</v>
      </c>
      <c r="I3" s="69">
        <f t="shared" si="0"/>
        <v>3114.39</v>
      </c>
      <c r="J3" s="69">
        <f t="shared" si="0"/>
        <v>3545.34</v>
      </c>
      <c r="K3" s="70">
        <f t="shared" si="0"/>
        <v>9609.1200000000008</v>
      </c>
      <c r="L3" s="71">
        <f t="shared" si="0"/>
        <v>6068.06</v>
      </c>
      <c r="M3" s="69">
        <f t="shared" si="0"/>
        <v>27561.120000000003</v>
      </c>
      <c r="N3" s="71">
        <f t="shared" si="0"/>
        <v>16197.9</v>
      </c>
      <c r="O3" s="69">
        <f t="shared" si="0"/>
        <v>989.23</v>
      </c>
      <c r="P3" s="70">
        <f t="shared" si="0"/>
        <v>1984.0800000000002</v>
      </c>
      <c r="Q3" s="3"/>
      <c r="R3" s="3"/>
      <c r="S3" s="3"/>
      <c r="T3" s="3"/>
      <c r="U3" s="3"/>
      <c r="V3" s="3"/>
    </row>
    <row r="4" spans="1:22" ht="40.6" customHeight="1" x14ac:dyDescent="0.25">
      <c r="A4" s="90" t="s">
        <v>141</v>
      </c>
      <c r="B4" s="73">
        <f>SUM(C4:P4)</f>
        <v>3736</v>
      </c>
      <c r="C4" s="74">
        <v>30</v>
      </c>
      <c r="D4" s="75">
        <v>30</v>
      </c>
      <c r="E4" s="74">
        <v>280</v>
      </c>
      <c r="F4" s="76">
        <v>90</v>
      </c>
      <c r="G4" s="75">
        <v>198</v>
      </c>
      <c r="H4" s="75">
        <v>340</v>
      </c>
      <c r="I4" s="74">
        <v>390</v>
      </c>
      <c r="J4" s="74">
        <v>90</v>
      </c>
      <c r="K4" s="76">
        <v>448</v>
      </c>
      <c r="L4" s="75">
        <v>240</v>
      </c>
      <c r="M4" s="74">
        <v>564</v>
      </c>
      <c r="N4" s="77">
        <v>586</v>
      </c>
      <c r="O4" s="74">
        <v>90</v>
      </c>
      <c r="P4" s="76">
        <v>360</v>
      </c>
      <c r="Q4" s="3"/>
      <c r="R4" s="3"/>
      <c r="S4" s="3"/>
      <c r="T4" s="3"/>
      <c r="U4" s="3"/>
      <c r="V4" s="3"/>
    </row>
    <row r="5" spans="1:22" ht="40.6" customHeight="1" x14ac:dyDescent="0.25">
      <c r="A5" s="90" t="s">
        <v>142</v>
      </c>
      <c r="B5" s="73">
        <f t="shared" ref="B5:B16" si="1">SUM(C5:P5)</f>
        <v>2710</v>
      </c>
      <c r="C5" s="74">
        <v>600</v>
      </c>
      <c r="D5" s="75"/>
      <c r="E5" s="74">
        <v>410</v>
      </c>
      <c r="F5" s="76"/>
      <c r="G5" s="75">
        <v>200</v>
      </c>
      <c r="H5" s="75">
        <v>200</v>
      </c>
      <c r="I5" s="74">
        <v>200</v>
      </c>
      <c r="J5" s="74">
        <v>200</v>
      </c>
      <c r="K5" s="76">
        <v>200</v>
      </c>
      <c r="L5" s="75"/>
      <c r="M5" s="74">
        <v>300</v>
      </c>
      <c r="N5" s="77">
        <v>200</v>
      </c>
      <c r="O5" s="74"/>
      <c r="P5" s="76">
        <v>200</v>
      </c>
      <c r="Q5" s="3"/>
      <c r="R5" s="3"/>
      <c r="S5" s="3"/>
      <c r="T5" s="3"/>
      <c r="U5" s="3"/>
      <c r="V5" s="3"/>
    </row>
    <row r="6" spans="1:22" ht="40.6" customHeight="1" x14ac:dyDescent="0.25">
      <c r="A6" s="90" t="s">
        <v>143</v>
      </c>
      <c r="B6" s="73">
        <f t="shared" si="1"/>
        <v>5935</v>
      </c>
      <c r="C6" s="74">
        <v>58</v>
      </c>
      <c r="D6" s="75">
        <v>3</v>
      </c>
      <c r="E6" s="74">
        <v>540</v>
      </c>
      <c r="F6" s="76">
        <v>117</v>
      </c>
      <c r="G6" s="75">
        <v>131</v>
      </c>
      <c r="H6" s="75">
        <v>75</v>
      </c>
      <c r="I6" s="74">
        <v>110</v>
      </c>
      <c r="J6" s="74">
        <v>173</v>
      </c>
      <c r="K6" s="76">
        <v>556</v>
      </c>
      <c r="L6" s="75">
        <v>364</v>
      </c>
      <c r="M6" s="74">
        <v>2274</v>
      </c>
      <c r="N6" s="77">
        <v>1383</v>
      </c>
      <c r="O6" s="74">
        <v>93</v>
      </c>
      <c r="P6" s="76">
        <v>58</v>
      </c>
      <c r="Q6" s="3"/>
      <c r="R6" s="3"/>
      <c r="S6" s="3"/>
      <c r="T6" s="3"/>
      <c r="U6" s="3"/>
      <c r="V6" s="3"/>
    </row>
    <row r="7" spans="1:22" ht="40.6" customHeight="1" x14ac:dyDescent="0.25">
      <c r="A7" s="90" t="s">
        <v>144</v>
      </c>
      <c r="B7" s="73">
        <f t="shared" si="1"/>
        <v>1739</v>
      </c>
      <c r="C7" s="74">
        <v>77</v>
      </c>
      <c r="D7" s="75">
        <v>8</v>
      </c>
      <c r="E7" s="74">
        <v>133</v>
      </c>
      <c r="F7" s="76">
        <v>34</v>
      </c>
      <c r="G7" s="75">
        <v>37</v>
      </c>
      <c r="H7" s="75">
        <v>23</v>
      </c>
      <c r="I7" s="74">
        <v>18</v>
      </c>
      <c r="J7" s="74">
        <v>52</v>
      </c>
      <c r="K7" s="76">
        <v>208</v>
      </c>
      <c r="L7" s="75">
        <v>78</v>
      </c>
      <c r="M7" s="74">
        <v>580</v>
      </c>
      <c r="N7" s="77">
        <v>393</v>
      </c>
      <c r="O7" s="74">
        <v>36</v>
      </c>
      <c r="P7" s="76">
        <v>62</v>
      </c>
      <c r="Q7" s="3"/>
      <c r="R7" s="3"/>
      <c r="S7" s="3"/>
      <c r="T7" s="3"/>
      <c r="U7" s="3"/>
      <c r="V7" s="3"/>
    </row>
    <row r="8" spans="1:22" ht="40.6" customHeight="1" x14ac:dyDescent="0.25">
      <c r="A8" s="90" t="s">
        <v>145</v>
      </c>
      <c r="B8" s="73">
        <f t="shared" si="1"/>
        <v>3618</v>
      </c>
      <c r="C8" s="74">
        <v>105</v>
      </c>
      <c r="D8" s="75">
        <v>0.1</v>
      </c>
      <c r="E8" s="74">
        <v>1198</v>
      </c>
      <c r="F8" s="76">
        <v>62</v>
      </c>
      <c r="G8" s="75">
        <v>248</v>
      </c>
      <c r="H8" s="75">
        <v>50</v>
      </c>
      <c r="I8" s="74">
        <v>378</v>
      </c>
      <c r="J8" s="74">
        <v>69</v>
      </c>
      <c r="K8" s="76">
        <v>500</v>
      </c>
      <c r="L8" s="75">
        <v>118</v>
      </c>
      <c r="M8" s="74">
        <v>606</v>
      </c>
      <c r="N8" s="77">
        <v>29.9</v>
      </c>
      <c r="O8" s="74">
        <v>159</v>
      </c>
      <c r="P8" s="76">
        <v>95</v>
      </c>
      <c r="Q8" s="3"/>
      <c r="R8" s="3"/>
      <c r="S8" s="3"/>
      <c r="T8" s="3"/>
      <c r="U8" s="3"/>
      <c r="V8" s="3"/>
    </row>
    <row r="9" spans="1:22" ht="40.6" customHeight="1" x14ac:dyDescent="0.25">
      <c r="A9" s="90" t="s">
        <v>145</v>
      </c>
      <c r="B9" s="73">
        <f t="shared" si="1"/>
        <v>2445</v>
      </c>
      <c r="C9" s="74">
        <v>41</v>
      </c>
      <c r="D9" s="75"/>
      <c r="E9" s="74">
        <v>580</v>
      </c>
      <c r="F9" s="76">
        <v>37</v>
      </c>
      <c r="G9" s="75">
        <v>135</v>
      </c>
      <c r="H9" s="75">
        <v>38</v>
      </c>
      <c r="I9" s="74">
        <v>168</v>
      </c>
      <c r="J9" s="74">
        <v>64</v>
      </c>
      <c r="K9" s="76">
        <v>280</v>
      </c>
      <c r="L9" s="75">
        <v>85</v>
      </c>
      <c r="M9" s="74">
        <v>465</v>
      </c>
      <c r="N9" s="77">
        <v>48</v>
      </c>
      <c r="O9" s="74">
        <v>83</v>
      </c>
      <c r="P9" s="76">
        <v>421</v>
      </c>
      <c r="Q9" s="3"/>
      <c r="R9" s="3"/>
      <c r="S9" s="3"/>
      <c r="T9" s="3"/>
      <c r="U9" s="3"/>
      <c r="V9" s="3"/>
    </row>
    <row r="10" spans="1:22" ht="40.6" customHeight="1" x14ac:dyDescent="0.25">
      <c r="A10" s="90" t="s">
        <v>146</v>
      </c>
      <c r="B10" s="73">
        <f t="shared" si="1"/>
        <v>42160</v>
      </c>
      <c r="C10" s="74">
        <v>1070</v>
      </c>
      <c r="D10" s="75">
        <v>181</v>
      </c>
      <c r="E10" s="74">
        <v>2147</v>
      </c>
      <c r="F10" s="76">
        <v>853</v>
      </c>
      <c r="G10" s="75">
        <v>1291</v>
      </c>
      <c r="H10" s="75">
        <v>848</v>
      </c>
      <c r="I10" s="74">
        <v>1218</v>
      </c>
      <c r="J10" s="74">
        <v>2251</v>
      </c>
      <c r="K10" s="76">
        <v>5077</v>
      </c>
      <c r="L10" s="75">
        <v>3271</v>
      </c>
      <c r="M10" s="74">
        <v>10280</v>
      </c>
      <c r="N10" s="77">
        <v>12988</v>
      </c>
      <c r="O10" s="74">
        <v>250</v>
      </c>
      <c r="P10" s="76">
        <v>435</v>
      </c>
      <c r="Q10" s="3"/>
      <c r="R10" s="3"/>
      <c r="S10" s="3"/>
      <c r="T10" s="3"/>
      <c r="U10" s="3"/>
      <c r="V10" s="3"/>
    </row>
    <row r="11" spans="1:22" ht="40.6" customHeight="1" x14ac:dyDescent="0.25">
      <c r="A11" s="90" t="s">
        <v>168</v>
      </c>
      <c r="B11" s="73">
        <f t="shared" si="1"/>
        <v>15000</v>
      </c>
      <c r="C11" s="74"/>
      <c r="D11" s="75"/>
      <c r="E11" s="74"/>
      <c r="F11" s="76"/>
      <c r="G11" s="75"/>
      <c r="H11" s="75"/>
      <c r="I11" s="74"/>
      <c r="J11" s="74"/>
      <c r="K11" s="76">
        <v>1719.36</v>
      </c>
      <c r="L11" s="75">
        <v>1641.6</v>
      </c>
      <c r="M11" s="74">
        <v>11639.04</v>
      </c>
      <c r="N11" s="77"/>
      <c r="O11" s="74"/>
      <c r="P11" s="76"/>
      <c r="Q11" s="3"/>
      <c r="R11" s="3"/>
      <c r="S11" s="3"/>
      <c r="T11" s="3"/>
      <c r="U11" s="3"/>
      <c r="V11" s="3"/>
    </row>
    <row r="12" spans="1:22" ht="40.6" customHeight="1" x14ac:dyDescent="0.25">
      <c r="A12" s="90" t="s">
        <v>169</v>
      </c>
      <c r="B12" s="73">
        <f t="shared" si="1"/>
        <v>600</v>
      </c>
      <c r="C12" s="74">
        <v>42</v>
      </c>
      <c r="D12" s="75"/>
      <c r="E12" s="74">
        <v>39</v>
      </c>
      <c r="F12" s="76">
        <v>1</v>
      </c>
      <c r="G12" s="75">
        <v>3</v>
      </c>
      <c r="H12" s="75"/>
      <c r="I12" s="74"/>
      <c r="J12" s="74">
        <v>42</v>
      </c>
      <c r="K12" s="76">
        <v>65</v>
      </c>
      <c r="L12" s="75">
        <v>45</v>
      </c>
      <c r="M12" s="74">
        <v>174</v>
      </c>
      <c r="N12" s="77">
        <v>153</v>
      </c>
      <c r="O12" s="74"/>
      <c r="P12" s="76">
        <v>36</v>
      </c>
      <c r="Q12" s="3"/>
      <c r="R12" s="3"/>
      <c r="S12" s="3"/>
      <c r="T12" s="3"/>
      <c r="U12" s="3"/>
      <c r="V12" s="3"/>
    </row>
    <row r="13" spans="1:22" ht="40.6" customHeight="1" x14ac:dyDescent="0.25">
      <c r="A13" s="90" t="s">
        <v>170</v>
      </c>
      <c r="B13" s="73">
        <f t="shared" si="1"/>
        <v>2000</v>
      </c>
      <c r="C13" s="74">
        <v>130</v>
      </c>
      <c r="D13" s="75">
        <v>11</v>
      </c>
      <c r="E13" s="74">
        <v>570</v>
      </c>
      <c r="F13" s="76">
        <v>154</v>
      </c>
      <c r="G13" s="75">
        <v>150</v>
      </c>
      <c r="H13" s="75">
        <v>73</v>
      </c>
      <c r="I13" s="74">
        <v>291</v>
      </c>
      <c r="J13" s="74">
        <v>231</v>
      </c>
      <c r="K13" s="76">
        <v>200</v>
      </c>
      <c r="L13" s="75"/>
      <c r="M13" s="74"/>
      <c r="N13" s="77"/>
      <c r="O13" s="74">
        <v>80</v>
      </c>
      <c r="P13" s="76">
        <v>110</v>
      </c>
      <c r="Q13" s="3"/>
      <c r="R13" s="3"/>
      <c r="S13" s="3"/>
      <c r="T13" s="3"/>
      <c r="U13" s="3"/>
      <c r="V13" s="3"/>
    </row>
    <row r="14" spans="1:22" ht="40.6" customHeight="1" x14ac:dyDescent="0.25">
      <c r="A14" s="90" t="s">
        <v>171</v>
      </c>
      <c r="B14" s="73">
        <f t="shared" si="1"/>
        <v>499.99999999999994</v>
      </c>
      <c r="C14" s="74"/>
      <c r="D14" s="75"/>
      <c r="E14" s="74">
        <v>57.39</v>
      </c>
      <c r="F14" s="76">
        <v>26.67</v>
      </c>
      <c r="G14" s="75">
        <v>37.380000000000003</v>
      </c>
      <c r="H14" s="75">
        <v>20.16</v>
      </c>
      <c r="I14" s="74">
        <v>33.39</v>
      </c>
      <c r="J14" s="74">
        <v>43.34</v>
      </c>
      <c r="K14" s="76">
        <v>41.1</v>
      </c>
      <c r="L14" s="75">
        <v>23.4</v>
      </c>
      <c r="M14" s="74">
        <v>100.59</v>
      </c>
      <c r="N14" s="77">
        <v>58.2</v>
      </c>
      <c r="O14" s="74">
        <v>34.229999999999997</v>
      </c>
      <c r="P14" s="76">
        <v>24.15</v>
      </c>
      <c r="Q14" s="3"/>
      <c r="R14" s="3"/>
      <c r="S14" s="3"/>
      <c r="T14" s="3"/>
      <c r="U14" s="3"/>
      <c r="V14" s="3"/>
    </row>
    <row r="15" spans="1:22" ht="40.6" customHeight="1" x14ac:dyDescent="0.25">
      <c r="A15" s="90" t="s">
        <v>172</v>
      </c>
      <c r="B15" s="73">
        <f t="shared" si="1"/>
        <v>500</v>
      </c>
      <c r="C15" s="74"/>
      <c r="D15" s="75"/>
      <c r="E15" s="74">
        <v>11.82</v>
      </c>
      <c r="F15" s="76">
        <v>1.65</v>
      </c>
      <c r="G15" s="75">
        <v>7.59</v>
      </c>
      <c r="H15" s="75"/>
      <c r="I15" s="74"/>
      <c r="J15" s="74"/>
      <c r="K15" s="76">
        <v>24.66</v>
      </c>
      <c r="L15" s="75">
        <v>46.06</v>
      </c>
      <c r="M15" s="74">
        <v>233.49</v>
      </c>
      <c r="N15" s="77">
        <v>173.8</v>
      </c>
      <c r="O15" s="74"/>
      <c r="P15" s="76">
        <v>0.93</v>
      </c>
      <c r="Q15" s="3"/>
      <c r="R15" s="3"/>
      <c r="S15" s="3"/>
      <c r="T15" s="3"/>
      <c r="U15" s="3"/>
      <c r="V15" s="3"/>
    </row>
    <row r="16" spans="1:22" ht="40.6" customHeight="1" x14ac:dyDescent="0.25">
      <c r="A16" s="90" t="s">
        <v>173</v>
      </c>
      <c r="B16" s="73">
        <f t="shared" si="1"/>
        <v>3875</v>
      </c>
      <c r="C16" s="74">
        <v>656</v>
      </c>
      <c r="D16" s="75">
        <v>186</v>
      </c>
      <c r="E16" s="74">
        <v>431</v>
      </c>
      <c r="F16" s="76">
        <v>272</v>
      </c>
      <c r="G16" s="75">
        <v>197</v>
      </c>
      <c r="H16" s="75">
        <v>173</v>
      </c>
      <c r="I16" s="74">
        <v>308</v>
      </c>
      <c r="J16" s="74">
        <v>330</v>
      </c>
      <c r="K16" s="76">
        <v>290</v>
      </c>
      <c r="L16" s="75">
        <v>156</v>
      </c>
      <c r="M16" s="74">
        <v>345</v>
      </c>
      <c r="N16" s="77">
        <v>185</v>
      </c>
      <c r="O16" s="74">
        <v>164</v>
      </c>
      <c r="P16" s="76">
        <v>182</v>
      </c>
      <c r="Q16" s="3"/>
      <c r="R16" s="3"/>
      <c r="S16" s="3"/>
      <c r="T16" s="3"/>
      <c r="U16" s="3"/>
      <c r="V16" s="3"/>
    </row>
    <row r="17" spans="1:22" ht="40.6" customHeight="1" x14ac:dyDescent="0.25">
      <c r="A17" s="72"/>
      <c r="B17" s="73"/>
      <c r="C17" s="74"/>
      <c r="D17" s="75"/>
      <c r="E17" s="74"/>
      <c r="F17" s="76"/>
      <c r="G17" s="75"/>
      <c r="H17" s="75"/>
      <c r="I17" s="74"/>
      <c r="J17" s="74"/>
      <c r="K17" s="76"/>
      <c r="L17" s="75"/>
      <c r="M17" s="74"/>
      <c r="N17" s="77"/>
      <c r="O17" s="74"/>
      <c r="P17" s="76"/>
      <c r="Q17" s="3"/>
      <c r="R17" s="3"/>
      <c r="S17" s="3"/>
      <c r="T17" s="3"/>
      <c r="U17" s="3"/>
      <c r="V17" s="3"/>
    </row>
    <row r="18" spans="1:22" ht="40.6" customHeight="1" x14ac:dyDescent="0.25">
      <c r="A18" s="78"/>
      <c r="B18" s="79">
        <f t="shared" ref="B18:B20" si="2">SUM(C18:U18)</f>
        <v>0</v>
      </c>
      <c r="C18" s="80"/>
      <c r="D18" s="81"/>
      <c r="E18" s="80"/>
      <c r="F18" s="82"/>
      <c r="G18" s="81"/>
      <c r="H18" s="81"/>
      <c r="I18" s="80"/>
      <c r="J18" s="80"/>
      <c r="K18" s="82"/>
      <c r="L18" s="81"/>
      <c r="M18" s="80"/>
      <c r="N18" s="83"/>
      <c r="O18" s="80"/>
      <c r="P18" s="82"/>
      <c r="Q18" s="3"/>
      <c r="R18" s="3"/>
      <c r="S18" s="3"/>
      <c r="T18" s="3"/>
      <c r="U18" s="3"/>
      <c r="V18" s="3"/>
    </row>
    <row r="19" spans="1:22" ht="40.6" customHeight="1" x14ac:dyDescent="0.25">
      <c r="A19" s="78"/>
      <c r="B19" s="79">
        <f t="shared" si="2"/>
        <v>0</v>
      </c>
      <c r="C19" s="80"/>
      <c r="D19" s="81"/>
      <c r="E19" s="80"/>
      <c r="F19" s="82"/>
      <c r="G19" s="81"/>
      <c r="H19" s="81"/>
      <c r="I19" s="80"/>
      <c r="J19" s="80"/>
      <c r="K19" s="82"/>
      <c r="L19" s="81"/>
      <c r="M19" s="80"/>
      <c r="N19" s="83"/>
      <c r="O19" s="80"/>
      <c r="P19" s="82"/>
      <c r="Q19" s="3"/>
      <c r="R19" s="3"/>
      <c r="S19" s="3"/>
      <c r="T19" s="3"/>
      <c r="U19" s="3"/>
      <c r="V19" s="3"/>
    </row>
    <row r="20" spans="1:22" ht="40.6" customHeight="1" x14ac:dyDescent="0.25">
      <c r="A20" s="84"/>
      <c r="B20" s="85">
        <f t="shared" si="2"/>
        <v>0</v>
      </c>
      <c r="C20" s="86"/>
      <c r="D20" s="87"/>
      <c r="E20" s="86"/>
      <c r="F20" s="88"/>
      <c r="G20" s="87"/>
      <c r="H20" s="87"/>
      <c r="I20" s="86"/>
      <c r="J20" s="86"/>
      <c r="K20" s="88"/>
      <c r="L20" s="87"/>
      <c r="M20" s="86"/>
      <c r="N20" s="89"/>
      <c r="O20" s="86"/>
      <c r="P20" s="88"/>
      <c r="Q20" s="3"/>
      <c r="R20" s="3"/>
      <c r="S20" s="3"/>
      <c r="T20" s="3"/>
      <c r="U20" s="3"/>
      <c r="V20" s="3"/>
    </row>
    <row r="21" spans="1:22" x14ac:dyDescent="0.25">
      <c r="A21" s="45"/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3"/>
      <c r="R21" s="3"/>
      <c r="S21" s="3"/>
      <c r="T21" s="3"/>
      <c r="U21" s="3"/>
      <c r="V21" s="3"/>
    </row>
    <row r="22" spans="1:22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3"/>
      <c r="R22" s="3"/>
      <c r="S22" s="3"/>
      <c r="T22" s="3"/>
      <c r="U22" s="3"/>
      <c r="V22" s="3"/>
    </row>
    <row r="23" spans="1:22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3"/>
      <c r="R23" s="3"/>
      <c r="S23" s="3"/>
      <c r="T23" s="3"/>
      <c r="U23" s="3"/>
      <c r="V23" s="3"/>
    </row>
    <row r="24" spans="1:22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3"/>
      <c r="R24" s="3"/>
      <c r="S24" s="3"/>
      <c r="T24" s="3"/>
      <c r="U24" s="3"/>
      <c r="V24" s="3"/>
    </row>
    <row r="25" spans="1:22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3"/>
      <c r="R25" s="3"/>
      <c r="S25" s="3"/>
      <c r="T25" s="3"/>
      <c r="U25" s="3"/>
      <c r="V25" s="3"/>
    </row>
  </sheetData>
  <phoneticPr fontId="3" type="noConversion"/>
  <pageMargins left="0.47244094488188981" right="0.39370078740157483" top="1.1023622047244095" bottom="0.55118110236220474" header="0.59055118110236227" footer="0.23622047244094491"/>
  <pageSetup paperSize="9" orientation="portrait" verticalDpi="0" r:id="rId1"/>
  <headerFooter>
    <oddHeader>&amp;C&amp;"宋体,加粗"&amp;16表九：2019年自治区补助各地预算情况（分项目、分地州）&amp;"宋体,常规"&amp;12
                                                                &amp;10 单位：万元</oddHeader>
    <oddFooter>&amp;C&amp;11－ &amp;P 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zoomScaleNormal="100" workbookViewId="0">
      <selection activeCell="U11" sqref="U11"/>
    </sheetView>
  </sheetViews>
  <sheetFormatPr defaultRowHeight="16.3" x14ac:dyDescent="0.25"/>
  <cols>
    <col min="1" max="16384" width="8.88671875" style="103"/>
  </cols>
  <sheetData>
    <row r="1" spans="1:9" ht="36" customHeight="1" x14ac:dyDescent="0.25"/>
    <row r="2" spans="1:9" ht="36" customHeight="1" x14ac:dyDescent="0.25">
      <c r="A2" s="108" t="s">
        <v>181</v>
      </c>
      <c r="B2" s="108"/>
      <c r="C2" s="108"/>
      <c r="D2" s="108"/>
      <c r="E2" s="108"/>
      <c r="F2" s="108"/>
      <c r="G2" s="108"/>
      <c r="H2" s="108"/>
      <c r="I2" s="108"/>
    </row>
    <row r="3" spans="1:9" ht="36" customHeight="1" x14ac:dyDescent="0.25">
      <c r="A3" s="109"/>
      <c r="B3" s="109"/>
      <c r="C3" s="109"/>
      <c r="D3" s="109"/>
      <c r="E3" s="109"/>
      <c r="F3" s="109"/>
      <c r="G3" s="109"/>
      <c r="H3" s="109"/>
      <c r="I3" s="109"/>
    </row>
    <row r="4" spans="1:9" ht="36" customHeight="1" x14ac:dyDescent="0.25">
      <c r="A4" s="110" t="s">
        <v>192</v>
      </c>
      <c r="B4" s="110"/>
      <c r="C4" s="110"/>
      <c r="D4" s="110"/>
      <c r="E4" s="110"/>
      <c r="F4" s="110"/>
      <c r="G4" s="110"/>
      <c r="H4" s="110"/>
      <c r="I4" s="110"/>
    </row>
    <row r="5" spans="1:9" ht="36" customHeight="1" x14ac:dyDescent="0.25">
      <c r="A5" s="110" t="s">
        <v>191</v>
      </c>
      <c r="B5" s="110"/>
      <c r="C5" s="110"/>
      <c r="D5" s="110"/>
      <c r="E5" s="110"/>
      <c r="F5" s="110"/>
      <c r="G5" s="110"/>
      <c r="H5" s="110"/>
      <c r="I5" s="110"/>
    </row>
    <row r="6" spans="1:9" ht="36" customHeight="1" x14ac:dyDescent="0.25">
      <c r="A6" s="110" t="s">
        <v>190</v>
      </c>
      <c r="B6" s="110"/>
      <c r="C6" s="110"/>
      <c r="D6" s="110"/>
      <c r="E6" s="110"/>
      <c r="F6" s="110"/>
      <c r="G6" s="110"/>
      <c r="H6" s="110"/>
      <c r="I6" s="110"/>
    </row>
    <row r="7" spans="1:9" ht="36" customHeight="1" x14ac:dyDescent="0.25">
      <c r="A7" s="110" t="s">
        <v>189</v>
      </c>
      <c r="B7" s="110"/>
      <c r="C7" s="110"/>
      <c r="D7" s="110"/>
      <c r="E7" s="110"/>
      <c r="F7" s="110"/>
      <c r="G7" s="110"/>
      <c r="H7" s="110"/>
      <c r="I7" s="110"/>
    </row>
    <row r="8" spans="1:9" ht="36" customHeight="1" x14ac:dyDescent="0.25">
      <c r="A8" s="110" t="s">
        <v>188</v>
      </c>
      <c r="B8" s="110"/>
      <c r="C8" s="110"/>
      <c r="D8" s="110"/>
      <c r="E8" s="110"/>
      <c r="F8" s="110"/>
      <c r="G8" s="110"/>
      <c r="H8" s="110"/>
      <c r="I8" s="110"/>
    </row>
    <row r="9" spans="1:9" ht="36" customHeight="1" x14ac:dyDescent="0.25">
      <c r="A9" s="110" t="s">
        <v>187</v>
      </c>
      <c r="B9" s="110"/>
      <c r="C9" s="110"/>
      <c r="D9" s="110"/>
      <c r="E9" s="110"/>
      <c r="F9" s="110"/>
      <c r="G9" s="110"/>
      <c r="H9" s="110"/>
      <c r="I9" s="110"/>
    </row>
    <row r="10" spans="1:9" ht="36" customHeight="1" x14ac:dyDescent="0.25">
      <c r="A10" s="110" t="s">
        <v>186</v>
      </c>
      <c r="B10" s="110"/>
      <c r="C10" s="110"/>
      <c r="D10" s="110"/>
      <c r="E10" s="110"/>
      <c r="F10" s="110"/>
      <c r="G10" s="110"/>
      <c r="H10" s="110"/>
      <c r="I10" s="110"/>
    </row>
    <row r="11" spans="1:9" ht="36" customHeight="1" x14ac:dyDescent="0.25">
      <c r="A11" s="110" t="s">
        <v>185</v>
      </c>
      <c r="B11" s="110"/>
      <c r="C11" s="110"/>
      <c r="D11" s="110"/>
      <c r="E11" s="110"/>
      <c r="F11" s="110"/>
      <c r="G11" s="110"/>
      <c r="H11" s="110"/>
      <c r="I11" s="110"/>
    </row>
    <row r="12" spans="1:9" ht="36" customHeight="1" x14ac:dyDescent="0.25">
      <c r="A12" s="110" t="s">
        <v>184</v>
      </c>
      <c r="B12" s="110"/>
      <c r="C12" s="110"/>
      <c r="D12" s="110"/>
      <c r="E12" s="110"/>
      <c r="F12" s="110"/>
      <c r="G12" s="110"/>
      <c r="H12" s="110"/>
      <c r="I12" s="110"/>
    </row>
    <row r="13" spans="1:9" ht="36" customHeight="1" x14ac:dyDescent="0.25">
      <c r="A13" s="110"/>
      <c r="B13" s="110"/>
      <c r="C13" s="110"/>
      <c r="D13" s="110"/>
      <c r="E13" s="110"/>
      <c r="F13" s="110"/>
      <c r="G13" s="110"/>
      <c r="H13" s="110"/>
      <c r="I13" s="110"/>
    </row>
    <row r="14" spans="1:9" ht="36" customHeight="1" x14ac:dyDescent="0.25">
      <c r="A14" s="110"/>
      <c r="B14" s="110"/>
      <c r="C14" s="110"/>
      <c r="D14" s="110"/>
      <c r="E14" s="110"/>
      <c r="F14" s="110"/>
      <c r="G14" s="110"/>
      <c r="H14" s="110"/>
      <c r="I14" s="110"/>
    </row>
    <row r="15" spans="1:9" ht="36" customHeight="1" x14ac:dyDescent="0.25">
      <c r="A15" s="111"/>
      <c r="B15" s="111"/>
      <c r="C15" s="111"/>
      <c r="D15" s="111"/>
      <c r="E15" s="111"/>
      <c r="F15" s="111"/>
      <c r="G15" s="111"/>
      <c r="H15" s="111"/>
      <c r="I15" s="111"/>
    </row>
    <row r="16" spans="1:9" ht="36" customHeight="1" x14ac:dyDescent="0.25">
      <c r="A16" s="110"/>
      <c r="B16" s="110"/>
      <c r="C16" s="110"/>
      <c r="D16" s="110"/>
      <c r="E16" s="110"/>
      <c r="F16" s="110"/>
      <c r="G16" s="110"/>
      <c r="H16" s="110"/>
      <c r="I16" s="110"/>
    </row>
    <row r="17" spans="1:9" ht="36" customHeight="1" x14ac:dyDescent="0.25">
      <c r="A17" s="110"/>
      <c r="B17" s="110"/>
      <c r="C17" s="110"/>
      <c r="D17" s="110"/>
      <c r="E17" s="110"/>
      <c r="F17" s="110"/>
      <c r="G17" s="110"/>
      <c r="H17" s="110"/>
      <c r="I17" s="110"/>
    </row>
    <row r="18" spans="1:9" ht="36" customHeight="1" x14ac:dyDescent="0.25">
      <c r="A18" s="110"/>
      <c r="B18" s="110"/>
      <c r="C18" s="110"/>
      <c r="D18" s="110"/>
      <c r="E18" s="110"/>
      <c r="F18" s="110"/>
      <c r="G18" s="110"/>
      <c r="H18" s="110"/>
      <c r="I18" s="110"/>
    </row>
  </sheetData>
  <mergeCells count="1">
    <mergeCell ref="A2:I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showGridLines="0" showZeros="0" topLeftCell="A7" workbookViewId="0">
      <selection activeCell="H6" sqref="H6"/>
    </sheetView>
  </sheetViews>
  <sheetFormatPr defaultRowHeight="16.3" x14ac:dyDescent="0.25"/>
  <cols>
    <col min="1" max="1" width="44.6640625" customWidth="1"/>
    <col min="2" max="4" width="13.44140625" customWidth="1"/>
  </cols>
  <sheetData>
    <row r="1" spans="1:8" ht="26.35" customHeight="1" x14ac:dyDescent="0.25">
      <c r="A1" s="99" t="s">
        <v>94</v>
      </c>
      <c r="B1" s="99"/>
      <c r="C1" s="99"/>
      <c r="D1" s="99"/>
    </row>
    <row r="2" spans="1:8" ht="14.3" customHeight="1" x14ac:dyDescent="0.25">
      <c r="A2" s="100" t="s">
        <v>0</v>
      </c>
      <c r="B2" s="100"/>
      <c r="C2" s="100"/>
      <c r="D2" s="100"/>
    </row>
    <row r="3" spans="1:8" ht="45" customHeight="1" x14ac:dyDescent="0.25">
      <c r="A3" s="1" t="s">
        <v>1</v>
      </c>
      <c r="B3" s="41" t="s">
        <v>95</v>
      </c>
      <c r="C3" s="42" t="s">
        <v>96</v>
      </c>
      <c r="D3" s="2" t="s">
        <v>6</v>
      </c>
    </row>
    <row r="4" spans="1:8" ht="27" customHeight="1" x14ac:dyDescent="0.25">
      <c r="A4" s="43" t="s">
        <v>103</v>
      </c>
      <c r="B4" s="30">
        <v>2035</v>
      </c>
      <c r="C4" s="28">
        <v>1126</v>
      </c>
      <c r="D4" s="5">
        <f>IF(B4=0,0,(C4/B4-1)*100)</f>
        <v>-44.668304668304671</v>
      </c>
    </row>
    <row r="5" spans="1:8" ht="27" customHeight="1" x14ac:dyDescent="0.25">
      <c r="A5" s="39" t="s">
        <v>104</v>
      </c>
      <c r="B5" s="28">
        <v>3267693</v>
      </c>
      <c r="C5" s="28">
        <v>4773701</v>
      </c>
      <c r="D5" s="5">
        <f t="shared" ref="D5:D19" si="0">IF(B5=0,0,(C5/B5-1)*100)</f>
        <v>46.087805678195593</v>
      </c>
    </row>
    <row r="6" spans="1:8" ht="27" customHeight="1" x14ac:dyDescent="0.25">
      <c r="A6" s="39" t="s">
        <v>105</v>
      </c>
      <c r="B6" s="28">
        <v>18583</v>
      </c>
      <c r="C6" s="28"/>
      <c r="D6" s="5">
        <f t="shared" si="0"/>
        <v>-100</v>
      </c>
      <c r="H6" s="52" t="s">
        <v>178</v>
      </c>
    </row>
    <row r="7" spans="1:8" ht="27" customHeight="1" x14ac:dyDescent="0.25">
      <c r="A7" s="44" t="s">
        <v>106</v>
      </c>
      <c r="B7" s="28">
        <v>324</v>
      </c>
      <c r="C7" s="28">
        <v>107</v>
      </c>
      <c r="D7" s="5">
        <f t="shared" si="0"/>
        <v>-66.975308641975303</v>
      </c>
    </row>
    <row r="8" spans="1:8" ht="27" customHeight="1" x14ac:dyDescent="0.25">
      <c r="A8" s="51" t="s">
        <v>107</v>
      </c>
      <c r="B8" s="28">
        <v>24007</v>
      </c>
      <c r="C8" s="28">
        <v>23359</v>
      </c>
      <c r="D8" s="5">
        <f t="shared" si="0"/>
        <v>-2.6992127296205259</v>
      </c>
    </row>
    <row r="9" spans="1:8" ht="27" customHeight="1" x14ac:dyDescent="0.25">
      <c r="A9" s="51" t="s">
        <v>87</v>
      </c>
      <c r="B9" s="28">
        <v>189313</v>
      </c>
      <c r="C9" s="28">
        <v>281113</v>
      </c>
      <c r="D9" s="5">
        <f t="shared" si="0"/>
        <v>48.491123166396392</v>
      </c>
    </row>
    <row r="10" spans="1:8" ht="27" customHeight="1" x14ac:dyDescent="0.25">
      <c r="A10" s="51" t="s">
        <v>88</v>
      </c>
      <c r="B10" s="28">
        <v>17809</v>
      </c>
      <c r="C10" s="28">
        <v>30765</v>
      </c>
      <c r="D10" s="5">
        <f t="shared" si="0"/>
        <v>72.749733280925383</v>
      </c>
    </row>
    <row r="11" spans="1:8" ht="27" customHeight="1" x14ac:dyDescent="0.25">
      <c r="A11" s="44" t="s">
        <v>108</v>
      </c>
      <c r="B11" s="28">
        <v>736661</v>
      </c>
      <c r="C11" s="28">
        <v>867391</v>
      </c>
      <c r="D11" s="5">
        <f t="shared" si="0"/>
        <v>17.746290356079662</v>
      </c>
    </row>
    <row r="12" spans="1:8" ht="27" customHeight="1" x14ac:dyDescent="0.25">
      <c r="A12" s="39" t="s">
        <v>109</v>
      </c>
      <c r="B12" s="28">
        <v>3075</v>
      </c>
      <c r="C12" s="28"/>
      <c r="D12" s="5">
        <f t="shared" si="0"/>
        <v>-100</v>
      </c>
    </row>
    <row r="13" spans="1:8" ht="27" customHeight="1" x14ac:dyDescent="0.25">
      <c r="A13" s="39" t="s">
        <v>110</v>
      </c>
      <c r="B13" s="28">
        <f>SUM(B14:B15)</f>
        <v>36466</v>
      </c>
      <c r="C13" s="28">
        <f>SUM(C14:C15)</f>
        <v>39696</v>
      </c>
      <c r="D13" s="5">
        <f t="shared" si="0"/>
        <v>8.8575659518455474</v>
      </c>
    </row>
    <row r="14" spans="1:8" ht="27" customHeight="1" x14ac:dyDescent="0.25">
      <c r="A14" s="39" t="s">
        <v>111</v>
      </c>
      <c r="B14" s="28">
        <v>25658</v>
      </c>
      <c r="C14" s="28">
        <v>28736</v>
      </c>
      <c r="D14" s="5">
        <f t="shared" si="0"/>
        <v>11.9962584768883</v>
      </c>
    </row>
    <row r="15" spans="1:8" ht="27" customHeight="1" x14ac:dyDescent="0.25">
      <c r="A15" s="49" t="s">
        <v>112</v>
      </c>
      <c r="B15" s="28">
        <v>10808</v>
      </c>
      <c r="C15" s="28">
        <v>10960</v>
      </c>
      <c r="D15" s="5">
        <f t="shared" si="0"/>
        <v>1.4063656550703074</v>
      </c>
    </row>
    <row r="16" spans="1:8" ht="27" customHeight="1" x14ac:dyDescent="0.25">
      <c r="A16" s="49" t="s">
        <v>113</v>
      </c>
      <c r="B16" s="28">
        <f>SUM(B17:B18)</f>
        <v>110810</v>
      </c>
      <c r="C16" s="28">
        <f>SUM(C17:C18)</f>
        <v>121476</v>
      </c>
      <c r="D16" s="5">
        <f t="shared" si="0"/>
        <v>9.6254850645248524</v>
      </c>
    </row>
    <row r="17" spans="1:6" ht="27" customHeight="1" x14ac:dyDescent="0.25">
      <c r="A17" s="43" t="s">
        <v>85</v>
      </c>
      <c r="B17" s="29">
        <v>66929</v>
      </c>
      <c r="C17" s="28">
        <v>75540</v>
      </c>
      <c r="D17" s="5">
        <f t="shared" si="0"/>
        <v>12.865872790569099</v>
      </c>
    </row>
    <row r="18" spans="1:6" ht="27" customHeight="1" x14ac:dyDescent="0.25">
      <c r="A18" s="43" t="s">
        <v>86</v>
      </c>
      <c r="B18" s="29">
        <v>43881</v>
      </c>
      <c r="C18" s="28">
        <v>45936</v>
      </c>
      <c r="D18" s="5">
        <f t="shared" si="0"/>
        <v>4.6831202570588593</v>
      </c>
    </row>
    <row r="19" spans="1:6" ht="27" customHeight="1" x14ac:dyDescent="0.25">
      <c r="A19" s="43" t="s">
        <v>114</v>
      </c>
      <c r="B19" s="30">
        <v>2300</v>
      </c>
      <c r="C19" s="28">
        <v>4272</v>
      </c>
      <c r="D19" s="5">
        <f t="shared" si="0"/>
        <v>85.739130434782609</v>
      </c>
    </row>
    <row r="20" spans="1:6" ht="27" customHeight="1" x14ac:dyDescent="0.25">
      <c r="A20" s="43"/>
      <c r="B20" s="30"/>
      <c r="C20" s="28"/>
      <c r="D20" s="5">
        <f t="shared" ref="D20:D27" si="1">IF(B20=0,0,(C20/B20-1)*100)</f>
        <v>0</v>
      </c>
    </row>
    <row r="21" spans="1:6" ht="27" customHeight="1" x14ac:dyDescent="0.25">
      <c r="A21" s="43"/>
      <c r="B21" s="30"/>
      <c r="C21" s="28"/>
      <c r="D21" s="5"/>
    </row>
    <row r="22" spans="1:6" ht="27" customHeight="1" x14ac:dyDescent="0.25">
      <c r="A22" s="43"/>
      <c r="B22" s="30"/>
      <c r="C22" s="28"/>
      <c r="D22" s="5"/>
    </row>
    <row r="23" spans="1:6" ht="27" customHeight="1" x14ac:dyDescent="0.25">
      <c r="A23" s="43"/>
      <c r="B23" s="30"/>
      <c r="C23" s="28"/>
      <c r="D23" s="5"/>
    </row>
    <row r="24" spans="1:6" ht="27" customHeight="1" x14ac:dyDescent="0.25">
      <c r="A24" s="43"/>
      <c r="B24" s="30"/>
      <c r="C24" s="28"/>
      <c r="D24" s="5"/>
    </row>
    <row r="25" spans="1:6" ht="27" customHeight="1" x14ac:dyDescent="0.25">
      <c r="A25" s="43"/>
      <c r="B25" s="30"/>
      <c r="C25" s="28"/>
      <c r="D25" s="5"/>
    </row>
    <row r="26" spans="1:6" ht="27" customHeight="1" x14ac:dyDescent="0.25">
      <c r="A26" s="38"/>
      <c r="B26" s="30"/>
      <c r="C26" s="28"/>
      <c r="D26" s="5">
        <f t="shared" si="1"/>
        <v>0</v>
      </c>
    </row>
    <row r="27" spans="1:6" ht="27" customHeight="1" x14ac:dyDescent="0.25">
      <c r="A27" s="38"/>
      <c r="B27" s="29"/>
      <c r="C27" s="28"/>
      <c r="D27" s="5">
        <f t="shared" si="1"/>
        <v>0</v>
      </c>
    </row>
    <row r="28" spans="1:6" ht="27" customHeight="1" x14ac:dyDescent="0.25">
      <c r="A28" s="38"/>
      <c r="B28" s="29"/>
      <c r="C28" s="28"/>
      <c r="D28" s="5"/>
    </row>
    <row r="29" spans="1:6" ht="27" customHeight="1" x14ac:dyDescent="0.25">
      <c r="A29" s="20"/>
      <c r="B29" s="29"/>
      <c r="C29" s="24"/>
      <c r="D29" s="5"/>
      <c r="F29" s="53"/>
    </row>
    <row r="30" spans="1:6" ht="27" customHeight="1" x14ac:dyDescent="0.25">
      <c r="A30" s="9" t="s">
        <v>19</v>
      </c>
      <c r="B30" s="50">
        <f>SUM(B4:B13,B16,B19)</f>
        <v>4409076</v>
      </c>
      <c r="C30" s="50">
        <f>SUM(C4:C13,C16,C19:C19)</f>
        <v>6143006</v>
      </c>
      <c r="D30" s="13">
        <f t="shared" ref="D30" si="2">IF(B30=0,0,(C30/B30-1)*100)</f>
        <v>39.326380402605899</v>
      </c>
    </row>
    <row r="31" spans="1:6" ht="44.35" customHeight="1" x14ac:dyDescent="0.25">
      <c r="A31" s="38"/>
      <c r="B31" s="38"/>
      <c r="C31" s="38"/>
      <c r="D31" s="38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</sheetData>
  <mergeCells count="2">
    <mergeCell ref="A1:D1"/>
    <mergeCell ref="A2:D2"/>
  </mergeCells>
  <phoneticPr fontId="3" type="noConversion"/>
  <printOptions horizontalCentered="1" verticalCentered="1"/>
  <pageMargins left="0.47244094488188981" right="0.39370078740157483" top="0.74803149606299213" bottom="0.59055118110236227" header="0.31496062992125984" footer="0.31496062992125984"/>
  <pageSetup paperSize="9" orientation="portrait" r:id="rId1"/>
  <headerFooter>
    <oddFooter>&amp;C&amp;11－ &amp;P 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showGridLines="0" showZeros="0" topLeftCell="A4" zoomScaleNormal="100" workbookViewId="0">
      <selection activeCell="J28" sqref="J28"/>
    </sheetView>
  </sheetViews>
  <sheetFormatPr defaultRowHeight="16.3" x14ac:dyDescent="0.25"/>
  <cols>
    <col min="1" max="1" width="40.6640625" customWidth="1"/>
    <col min="2" max="4" width="13.6640625" customWidth="1"/>
  </cols>
  <sheetData>
    <row r="1" spans="1:4" ht="26.35" customHeight="1" x14ac:dyDescent="0.25">
      <c r="A1" s="99" t="s">
        <v>97</v>
      </c>
      <c r="B1" s="99"/>
      <c r="C1" s="99"/>
      <c r="D1" s="99"/>
    </row>
    <row r="2" spans="1:4" ht="19.55" customHeight="1" x14ac:dyDescent="0.25">
      <c r="A2" s="100" t="s">
        <v>2</v>
      </c>
      <c r="B2" s="100"/>
      <c r="C2" s="100"/>
      <c r="D2" s="100"/>
    </row>
    <row r="3" spans="1:4" ht="36" customHeight="1" x14ac:dyDescent="0.25">
      <c r="A3" s="1" t="s">
        <v>3</v>
      </c>
      <c r="B3" s="41" t="s">
        <v>98</v>
      </c>
      <c r="C3" s="42" t="s">
        <v>99</v>
      </c>
      <c r="D3" s="2" t="s">
        <v>6</v>
      </c>
    </row>
    <row r="4" spans="1:4" ht="26" customHeight="1" x14ac:dyDescent="0.25">
      <c r="A4" s="39" t="s">
        <v>35</v>
      </c>
      <c r="B4" s="7">
        <f>B5</f>
        <v>3069</v>
      </c>
      <c r="C4" s="7">
        <f>C5</f>
        <v>1483</v>
      </c>
      <c r="D4" s="5">
        <f>IF(B4=0,0,(C4/B4-1)*100)</f>
        <v>-51.678071032909742</v>
      </c>
    </row>
    <row r="5" spans="1:4" ht="26" customHeight="1" x14ac:dyDescent="0.25">
      <c r="A5" s="51" t="s">
        <v>69</v>
      </c>
      <c r="B5" s="14">
        <v>3069</v>
      </c>
      <c r="C5" s="14">
        <v>1483</v>
      </c>
      <c r="D5" s="5">
        <f t="shared" ref="D5:D29" si="0">IF(B5=0,0,(C5/B5-1)*100)</f>
        <v>-51.678071032909742</v>
      </c>
    </row>
    <row r="6" spans="1:4" ht="26" customHeight="1" x14ac:dyDescent="0.25">
      <c r="A6" s="44" t="s">
        <v>37</v>
      </c>
      <c r="B6" s="14">
        <f>SUM(B7:B7)</f>
        <v>6538</v>
      </c>
      <c r="C6" s="14">
        <f>SUM(C7:C7)</f>
        <v>9375</v>
      </c>
      <c r="D6" s="5">
        <f t="shared" si="0"/>
        <v>43.392474762924451</v>
      </c>
    </row>
    <row r="7" spans="1:4" ht="26" customHeight="1" x14ac:dyDescent="0.25">
      <c r="A7" s="52" t="s">
        <v>38</v>
      </c>
      <c r="B7" s="7">
        <v>6538</v>
      </c>
      <c r="C7" s="7">
        <v>9375</v>
      </c>
      <c r="D7" s="5">
        <f t="shared" si="0"/>
        <v>43.392474762924451</v>
      </c>
    </row>
    <row r="8" spans="1:4" ht="26" customHeight="1" x14ac:dyDescent="0.25">
      <c r="A8" s="52" t="s">
        <v>126</v>
      </c>
      <c r="B8" s="7">
        <f>B9</f>
        <v>0</v>
      </c>
      <c r="C8" s="7">
        <f>C9</f>
        <v>6484</v>
      </c>
      <c r="D8" s="5">
        <f t="shared" si="0"/>
        <v>0</v>
      </c>
    </row>
    <row r="9" spans="1:4" ht="26" customHeight="1" x14ac:dyDescent="0.25">
      <c r="A9" s="52" t="s">
        <v>125</v>
      </c>
      <c r="B9" s="7"/>
      <c r="C9" s="7">
        <v>6484</v>
      </c>
      <c r="D9" s="5">
        <f t="shared" si="0"/>
        <v>0</v>
      </c>
    </row>
    <row r="10" spans="1:4" ht="26" customHeight="1" x14ac:dyDescent="0.25">
      <c r="A10" s="39" t="s">
        <v>127</v>
      </c>
      <c r="B10" s="7">
        <f>SUM(B11:B16)</f>
        <v>2073982</v>
      </c>
      <c r="C10" s="7">
        <f>SUM(C11:C16)</f>
        <v>6326084</v>
      </c>
      <c r="D10" s="5">
        <f t="shared" si="0"/>
        <v>205.02116218945002</v>
      </c>
    </row>
    <row r="11" spans="1:4" ht="26" customHeight="1" x14ac:dyDescent="0.25">
      <c r="A11" s="39" t="s">
        <v>68</v>
      </c>
      <c r="B11" s="23">
        <v>1889320</v>
      </c>
      <c r="C11" s="23">
        <v>6075380</v>
      </c>
      <c r="D11" s="5">
        <f t="shared" si="0"/>
        <v>221.56437236677746</v>
      </c>
    </row>
    <row r="12" spans="1:4" ht="26" customHeight="1" x14ac:dyDescent="0.25">
      <c r="A12" s="52" t="s">
        <v>70</v>
      </c>
      <c r="B12" s="7">
        <v>15301</v>
      </c>
      <c r="C12" s="7"/>
      <c r="D12" s="5">
        <f t="shared" si="0"/>
        <v>-100</v>
      </c>
    </row>
    <row r="13" spans="1:4" ht="26" customHeight="1" x14ac:dyDescent="0.25">
      <c r="A13" s="39" t="s">
        <v>71</v>
      </c>
      <c r="B13" s="7">
        <v>303</v>
      </c>
      <c r="C13" s="7">
        <v>8814</v>
      </c>
      <c r="D13" s="5">
        <f t="shared" si="0"/>
        <v>2808.9108910891086</v>
      </c>
    </row>
    <row r="14" spans="1:4" ht="26" customHeight="1" x14ac:dyDescent="0.25">
      <c r="A14" s="39" t="s">
        <v>72</v>
      </c>
      <c r="B14" s="7">
        <v>9835</v>
      </c>
      <c r="C14" s="7">
        <v>10309</v>
      </c>
      <c r="D14" s="5">
        <f t="shared" si="0"/>
        <v>4.8195221148957801</v>
      </c>
    </row>
    <row r="15" spans="1:4" ht="26" customHeight="1" x14ac:dyDescent="0.25">
      <c r="A15" s="39" t="s">
        <v>73</v>
      </c>
      <c r="B15" s="7">
        <v>145452</v>
      </c>
      <c r="C15" s="7">
        <v>192153</v>
      </c>
      <c r="D15" s="5">
        <f t="shared" si="0"/>
        <v>32.10749938123918</v>
      </c>
    </row>
    <row r="16" spans="1:4" ht="26" customHeight="1" x14ac:dyDescent="0.25">
      <c r="A16" s="39" t="s">
        <v>74</v>
      </c>
      <c r="B16" s="7">
        <v>13771</v>
      </c>
      <c r="C16" s="7">
        <v>39428</v>
      </c>
      <c r="D16" s="5">
        <f t="shared" si="0"/>
        <v>186.31181468302955</v>
      </c>
    </row>
    <row r="17" spans="1:4" ht="26" customHeight="1" x14ac:dyDescent="0.25">
      <c r="A17" s="39" t="s">
        <v>128</v>
      </c>
      <c r="B17" s="7">
        <f>SUM(B18:B19)</f>
        <v>713295</v>
      </c>
      <c r="C17" s="7">
        <f>SUM(C18:C19)</f>
        <v>789834</v>
      </c>
      <c r="D17" s="5">
        <f t="shared" si="0"/>
        <v>10.730342985721197</v>
      </c>
    </row>
    <row r="18" spans="1:4" ht="26" customHeight="1" x14ac:dyDescent="0.25">
      <c r="A18" s="49" t="s">
        <v>75</v>
      </c>
      <c r="B18" s="23">
        <v>676200</v>
      </c>
      <c r="C18" s="23">
        <v>661470</v>
      </c>
      <c r="D18" s="5">
        <f t="shared" si="0"/>
        <v>-2.1783496007098502</v>
      </c>
    </row>
    <row r="19" spans="1:4" ht="26" customHeight="1" x14ac:dyDescent="0.25">
      <c r="A19" s="39" t="s">
        <v>40</v>
      </c>
      <c r="B19" s="7">
        <v>37095</v>
      </c>
      <c r="C19" s="7">
        <v>128364</v>
      </c>
      <c r="D19" s="5">
        <f t="shared" si="0"/>
        <v>246.04124545086941</v>
      </c>
    </row>
    <row r="20" spans="1:4" ht="26" customHeight="1" x14ac:dyDescent="0.25">
      <c r="A20" s="39" t="s">
        <v>129</v>
      </c>
      <c r="B20" s="7">
        <f>SUM(B21:B21)</f>
        <v>1805</v>
      </c>
      <c r="C20" s="7">
        <f>SUM(C21:C21)</f>
        <v>0</v>
      </c>
      <c r="D20" s="5">
        <f t="shared" si="0"/>
        <v>-100</v>
      </c>
    </row>
    <row r="21" spans="1:4" ht="26" customHeight="1" x14ac:dyDescent="0.25">
      <c r="A21" s="39" t="s">
        <v>76</v>
      </c>
      <c r="B21" s="23">
        <v>1805</v>
      </c>
      <c r="C21" s="23"/>
      <c r="D21" s="5">
        <f t="shared" si="0"/>
        <v>-100</v>
      </c>
    </row>
    <row r="22" spans="1:4" ht="26" customHeight="1" x14ac:dyDescent="0.25">
      <c r="A22" s="39" t="s">
        <v>130</v>
      </c>
      <c r="B22" s="7">
        <f>B23</f>
        <v>2979</v>
      </c>
      <c r="C22" s="7">
        <f>C23</f>
        <v>16450</v>
      </c>
      <c r="D22" s="5">
        <f t="shared" si="0"/>
        <v>452.19872440416242</v>
      </c>
    </row>
    <row r="23" spans="1:4" ht="26" customHeight="1" x14ac:dyDescent="0.25">
      <c r="A23" s="39" t="s">
        <v>41</v>
      </c>
      <c r="B23" s="23">
        <v>2979</v>
      </c>
      <c r="C23" s="23">
        <v>16450</v>
      </c>
      <c r="D23" s="5">
        <f t="shared" si="0"/>
        <v>452.19872440416242</v>
      </c>
    </row>
    <row r="24" spans="1:4" ht="26" customHeight="1" x14ac:dyDescent="0.25">
      <c r="A24" s="52" t="s">
        <v>131</v>
      </c>
      <c r="B24" s="7">
        <f>SUM(B25:B27)</f>
        <v>136396</v>
      </c>
      <c r="C24" s="7">
        <f>SUM(C25:C27)</f>
        <v>382562</v>
      </c>
      <c r="D24" s="5">
        <f t="shared" si="0"/>
        <v>180.47889967447728</v>
      </c>
    </row>
    <row r="25" spans="1:4" ht="26" customHeight="1" x14ac:dyDescent="0.25">
      <c r="A25" s="39" t="s">
        <v>42</v>
      </c>
      <c r="B25" s="23">
        <v>27155</v>
      </c>
      <c r="C25" s="23">
        <v>37744</v>
      </c>
      <c r="D25" s="5">
        <f t="shared" si="0"/>
        <v>38.994660283557359</v>
      </c>
    </row>
    <row r="26" spans="1:4" ht="26" customHeight="1" x14ac:dyDescent="0.25">
      <c r="A26" s="39" t="s">
        <v>77</v>
      </c>
      <c r="B26" s="23">
        <v>107929</v>
      </c>
      <c r="C26" s="23">
        <v>188102</v>
      </c>
      <c r="D26" s="5">
        <f t="shared" si="0"/>
        <v>74.283093515181278</v>
      </c>
    </row>
    <row r="27" spans="1:4" ht="26" customHeight="1" x14ac:dyDescent="0.25">
      <c r="A27" s="39" t="s">
        <v>78</v>
      </c>
      <c r="B27" s="23">
        <v>1312</v>
      </c>
      <c r="C27" s="23">
        <v>156716</v>
      </c>
      <c r="D27" s="5">
        <f t="shared" si="0"/>
        <v>11844.817073170732</v>
      </c>
    </row>
    <row r="28" spans="1:4" ht="26" customHeight="1" x14ac:dyDescent="0.25">
      <c r="A28" s="39" t="s">
        <v>132</v>
      </c>
      <c r="B28" s="23">
        <v>102485</v>
      </c>
      <c r="C28" s="23">
        <v>166687</v>
      </c>
      <c r="D28" s="5">
        <f t="shared" si="0"/>
        <v>62.645265160755237</v>
      </c>
    </row>
    <row r="29" spans="1:4" ht="26" customHeight="1" x14ac:dyDescent="0.25">
      <c r="A29" s="52" t="s">
        <v>133</v>
      </c>
      <c r="B29" s="23">
        <v>1661</v>
      </c>
      <c r="C29" s="23">
        <v>3754</v>
      </c>
      <c r="D29" s="5">
        <f t="shared" si="0"/>
        <v>126.00842865743527</v>
      </c>
    </row>
    <row r="30" spans="1:4" ht="26" customHeight="1" x14ac:dyDescent="0.25">
      <c r="A30" s="52"/>
      <c r="B30" s="23"/>
      <c r="C30" s="23"/>
      <c r="D30" s="5"/>
    </row>
    <row r="31" spans="1:4" ht="26" customHeight="1" x14ac:dyDescent="0.25">
      <c r="A31" s="9" t="s">
        <v>9</v>
      </c>
      <c r="B31" s="16">
        <f>SUM(B4,B6,B8,B10,B17,B20,B22,B24,B28:B29)</f>
        <v>3042210</v>
      </c>
      <c r="C31" s="16">
        <f>SUM(C4,C6,C8,C10,C17,C20,C22,C24,C28:C29)</f>
        <v>7702713</v>
      </c>
      <c r="D31" s="13">
        <f t="shared" ref="D31" si="1">IF(B31=0,0,(C31/B31-1)*100)</f>
        <v>153.19465125681657</v>
      </c>
    </row>
    <row r="32" spans="1:4" ht="48.1" customHeight="1" x14ac:dyDescent="0.25">
      <c r="A32" s="101"/>
      <c r="B32" s="101"/>
      <c r="C32" s="101"/>
      <c r="D32" s="101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</sheetData>
  <mergeCells count="3">
    <mergeCell ref="A1:D1"/>
    <mergeCell ref="A2:D2"/>
    <mergeCell ref="A32:D32"/>
  </mergeCells>
  <phoneticPr fontId="3" type="noConversion"/>
  <printOptions horizontalCentered="1" verticalCentered="1"/>
  <pageMargins left="0.47244094488188981" right="0.39370078740157483" top="0.6692913385826772" bottom="0.62992125984251968" header="0.31496062992125984" footer="0.31496062992125984"/>
  <pageSetup paperSize="9" orientation="portrait" r:id="rId1"/>
  <headerFooter>
    <oddFooter>&amp;C&amp;11－ &amp;P 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"/>
  <sheetViews>
    <sheetView showGridLines="0" showZeros="0" topLeftCell="A25" zoomScaleNormal="100" workbookViewId="0">
      <selection activeCell="H8" sqref="H8"/>
    </sheetView>
  </sheetViews>
  <sheetFormatPr defaultRowHeight="16.3" x14ac:dyDescent="0.25"/>
  <cols>
    <col min="1" max="1" width="42.6640625" customWidth="1"/>
    <col min="2" max="3" width="14.44140625" customWidth="1"/>
    <col min="4" max="4" width="13.33203125" customWidth="1"/>
  </cols>
  <sheetData>
    <row r="1" spans="1:4" ht="26.35" customHeight="1" x14ac:dyDescent="0.25">
      <c r="A1" s="102" t="s">
        <v>100</v>
      </c>
      <c r="B1" s="102"/>
      <c r="C1" s="102"/>
      <c r="D1" s="102"/>
    </row>
    <row r="2" spans="1:4" ht="19.55" customHeight="1" x14ac:dyDescent="0.25">
      <c r="A2" s="100" t="s">
        <v>2</v>
      </c>
      <c r="B2" s="100"/>
      <c r="C2" s="100"/>
      <c r="D2" s="100"/>
    </row>
    <row r="3" spans="1:4" ht="50.95" customHeight="1" x14ac:dyDescent="0.25">
      <c r="A3" s="1" t="s">
        <v>3</v>
      </c>
      <c r="B3" s="41" t="s">
        <v>95</v>
      </c>
      <c r="C3" s="42" t="s">
        <v>96</v>
      </c>
      <c r="D3" s="2" t="s">
        <v>6</v>
      </c>
    </row>
    <row r="4" spans="1:4" ht="27" customHeight="1" x14ac:dyDescent="0.25">
      <c r="A4" s="39" t="s">
        <v>103</v>
      </c>
      <c r="B4" s="8">
        <v>2035</v>
      </c>
      <c r="C4" s="8">
        <v>1126</v>
      </c>
      <c r="D4" s="5">
        <f t="shared" ref="D4:D14" si="0">IF(B4=0,0,(C4/B4-1)*100)</f>
        <v>-44.668304668304671</v>
      </c>
    </row>
    <row r="5" spans="1:4" ht="27" customHeight="1" x14ac:dyDescent="0.25">
      <c r="A5" s="39" t="s">
        <v>115</v>
      </c>
      <c r="B5" s="8">
        <v>3463</v>
      </c>
      <c r="C5" s="8">
        <v>6480</v>
      </c>
      <c r="D5" s="5">
        <f t="shared" si="0"/>
        <v>87.120993358359812</v>
      </c>
    </row>
    <row r="6" spans="1:4" ht="27" customHeight="1" x14ac:dyDescent="0.25">
      <c r="A6" s="44" t="s">
        <v>116</v>
      </c>
      <c r="B6" s="8">
        <v>736653</v>
      </c>
      <c r="C6" s="8">
        <v>867391</v>
      </c>
      <c r="D6" s="5">
        <f t="shared" si="0"/>
        <v>17.747569072548398</v>
      </c>
    </row>
    <row r="7" spans="1:4" ht="27" customHeight="1" x14ac:dyDescent="0.25">
      <c r="A7" s="39" t="s">
        <v>117</v>
      </c>
      <c r="B7" s="8">
        <v>752</v>
      </c>
      <c r="C7" s="8"/>
      <c r="D7" s="5">
        <f t="shared" si="0"/>
        <v>-100</v>
      </c>
    </row>
    <row r="8" spans="1:4" ht="27" customHeight="1" x14ac:dyDescent="0.25">
      <c r="A8" s="39" t="s">
        <v>118</v>
      </c>
      <c r="B8" s="7">
        <f>SUM(B9:B10)</f>
        <v>32206</v>
      </c>
      <c r="C8" s="7">
        <f>SUM(C9:C10)</f>
        <v>35210</v>
      </c>
      <c r="D8" s="5">
        <f t="shared" si="0"/>
        <v>9.3274545115817009</v>
      </c>
    </row>
    <row r="9" spans="1:4" ht="27" customHeight="1" x14ac:dyDescent="0.25">
      <c r="A9" s="39" t="s">
        <v>43</v>
      </c>
      <c r="B9" s="8">
        <v>21398</v>
      </c>
      <c r="C9" s="8">
        <v>24250</v>
      </c>
      <c r="D9" s="5">
        <f t="shared" si="0"/>
        <v>13.328348443779792</v>
      </c>
    </row>
    <row r="10" spans="1:4" ht="27" customHeight="1" x14ac:dyDescent="0.25">
      <c r="A10" s="39" t="s">
        <v>44</v>
      </c>
      <c r="B10" s="8">
        <v>10808</v>
      </c>
      <c r="C10" s="8">
        <v>10960</v>
      </c>
      <c r="D10" s="5">
        <f t="shared" si="0"/>
        <v>1.4063656550703074</v>
      </c>
    </row>
    <row r="11" spans="1:4" ht="27" customHeight="1" x14ac:dyDescent="0.25">
      <c r="A11" s="39" t="s">
        <v>119</v>
      </c>
      <c r="B11" s="7">
        <f>SUM(B12:B13)</f>
        <v>61804</v>
      </c>
      <c r="C11" s="7">
        <f>SUM(C12:C13)</f>
        <v>62317</v>
      </c>
      <c r="D11" s="5">
        <f t="shared" si="0"/>
        <v>0.83004336288914349</v>
      </c>
    </row>
    <row r="12" spans="1:4" ht="27" customHeight="1" x14ac:dyDescent="0.25">
      <c r="A12" s="39" t="s">
        <v>45</v>
      </c>
      <c r="B12" s="8">
        <v>36688</v>
      </c>
      <c r="C12" s="8">
        <v>37977</v>
      </c>
      <c r="D12" s="5">
        <f t="shared" si="0"/>
        <v>3.5134103794156157</v>
      </c>
    </row>
    <row r="13" spans="1:4" ht="27" customHeight="1" x14ac:dyDescent="0.25">
      <c r="A13" s="39" t="s">
        <v>46</v>
      </c>
      <c r="B13" s="8">
        <v>25116</v>
      </c>
      <c r="C13" s="8">
        <v>24340</v>
      </c>
      <c r="D13" s="5">
        <f t="shared" si="0"/>
        <v>-3.0896639592291719</v>
      </c>
    </row>
    <row r="14" spans="1:4" ht="27" customHeight="1" x14ac:dyDescent="0.25">
      <c r="A14" s="49" t="s">
        <v>134</v>
      </c>
      <c r="B14" s="8"/>
      <c r="C14" s="8">
        <v>963</v>
      </c>
      <c r="D14" s="5">
        <f t="shared" si="0"/>
        <v>0</v>
      </c>
    </row>
    <row r="15" spans="1:4" ht="27" customHeight="1" x14ac:dyDescent="0.25">
      <c r="A15" s="39"/>
      <c r="B15" s="7"/>
      <c r="C15" s="8"/>
      <c r="D15" s="5"/>
    </row>
    <row r="16" spans="1:4" ht="27" customHeight="1" x14ac:dyDescent="0.25">
      <c r="A16" s="3"/>
      <c r="B16" s="7"/>
      <c r="C16" s="8"/>
      <c r="D16" s="5"/>
    </row>
    <row r="17" spans="1:4" ht="27" customHeight="1" x14ac:dyDescent="0.25">
      <c r="A17" s="3"/>
      <c r="B17" s="7"/>
      <c r="C17" s="8"/>
      <c r="D17" s="5"/>
    </row>
    <row r="18" spans="1:4" ht="27" customHeight="1" x14ac:dyDescent="0.25">
      <c r="A18" s="3"/>
      <c r="B18" s="7"/>
      <c r="C18" s="8"/>
      <c r="D18" s="5"/>
    </row>
    <row r="19" spans="1:4" ht="27" customHeight="1" x14ac:dyDescent="0.25">
      <c r="A19" s="3"/>
      <c r="B19" s="7"/>
      <c r="C19" s="8"/>
      <c r="D19" s="5"/>
    </row>
    <row r="20" spans="1:4" ht="27" customHeight="1" x14ac:dyDescent="0.25">
      <c r="A20" s="3"/>
      <c r="B20" s="7"/>
      <c r="C20" s="8"/>
      <c r="D20" s="5"/>
    </row>
    <row r="21" spans="1:4" ht="27" customHeight="1" x14ac:dyDescent="0.25">
      <c r="A21" s="3"/>
      <c r="B21" s="7"/>
      <c r="C21" s="8"/>
      <c r="D21" s="5"/>
    </row>
    <row r="22" spans="1:4" ht="27" customHeight="1" x14ac:dyDescent="0.25">
      <c r="A22" s="3"/>
      <c r="B22" s="7"/>
      <c r="C22" s="8"/>
      <c r="D22" s="5"/>
    </row>
    <row r="23" spans="1:4" ht="27" customHeight="1" x14ac:dyDescent="0.25">
      <c r="A23" s="3"/>
      <c r="B23" s="7"/>
      <c r="C23" s="8"/>
      <c r="D23" s="5"/>
    </row>
    <row r="24" spans="1:4" ht="27" customHeight="1" x14ac:dyDescent="0.25">
      <c r="A24" s="3"/>
      <c r="B24" s="7"/>
      <c r="C24" s="8"/>
      <c r="D24" s="5"/>
    </row>
    <row r="25" spans="1:4" ht="27" customHeight="1" x14ac:dyDescent="0.25">
      <c r="A25" s="3"/>
      <c r="B25" s="7"/>
      <c r="C25" s="8"/>
      <c r="D25" s="5"/>
    </row>
    <row r="26" spans="1:4" ht="27" customHeight="1" x14ac:dyDescent="0.25">
      <c r="A26" s="3"/>
      <c r="B26" s="7"/>
      <c r="C26" s="8"/>
      <c r="D26" s="5"/>
    </row>
    <row r="27" spans="1:4" ht="27" customHeight="1" x14ac:dyDescent="0.25">
      <c r="A27" s="3"/>
      <c r="B27" s="7"/>
      <c r="C27" s="8"/>
      <c r="D27" s="5"/>
    </row>
    <row r="28" spans="1:4" ht="27" customHeight="1" x14ac:dyDescent="0.25">
      <c r="A28" s="3"/>
      <c r="B28" s="7"/>
      <c r="C28" s="8"/>
      <c r="D28" s="5"/>
    </row>
    <row r="29" spans="1:4" ht="27" customHeight="1" x14ac:dyDescent="0.25">
      <c r="A29" s="3"/>
      <c r="B29" s="7"/>
      <c r="C29" s="8"/>
      <c r="D29" s="5"/>
    </row>
    <row r="30" spans="1:4" ht="27" customHeight="1" x14ac:dyDescent="0.25">
      <c r="A30" s="18" t="s">
        <v>10</v>
      </c>
      <c r="B30" s="26">
        <f>SUM(B4:B8,B11)</f>
        <v>836913</v>
      </c>
      <c r="C30" s="26">
        <f>SUM(C4:C8,C11,C14:C15)</f>
        <v>973487</v>
      </c>
      <c r="D30" s="13">
        <f t="shared" ref="D30" si="1">IF(B30=0,0,(C30/B30-1)*100)</f>
        <v>16.318781044146768</v>
      </c>
    </row>
    <row r="31" spans="1:4" ht="24.8" customHeight="1" x14ac:dyDescent="0.25">
      <c r="A31" s="17"/>
      <c r="B31" s="19"/>
      <c r="C31" s="3"/>
      <c r="D31" s="11"/>
    </row>
    <row r="32" spans="1:4" ht="12.75" customHeight="1" x14ac:dyDescent="0.25">
      <c r="A32" s="17"/>
      <c r="B32" s="19"/>
      <c r="C32" s="3"/>
      <c r="D32" s="11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</sheetData>
  <mergeCells count="2">
    <mergeCell ref="A1:D1"/>
    <mergeCell ref="A2:D2"/>
  </mergeCells>
  <phoneticPr fontId="3" type="noConversion"/>
  <printOptions horizontalCentered="1" verticalCentered="1"/>
  <pageMargins left="0.47244094488188981" right="0.39370078740157483" top="0.74803149606299213" bottom="0.59055118110236227" header="0.31496062992125984" footer="0.31496062992125984"/>
  <pageSetup paperSize="9" orientation="portrait" r:id="rId1"/>
  <headerFooter>
    <oddFooter>&amp;C&amp;11－ &amp;P 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0"/>
  <sheetViews>
    <sheetView showGridLines="0" showZeros="0" zoomScaleNormal="100" workbookViewId="0">
      <selection activeCell="G9" sqref="G9"/>
    </sheetView>
  </sheetViews>
  <sheetFormatPr defaultRowHeight="16.3" x14ac:dyDescent="0.25"/>
  <cols>
    <col min="1" max="1" width="42.6640625" customWidth="1"/>
    <col min="2" max="4" width="13.88671875" customWidth="1"/>
  </cols>
  <sheetData>
    <row r="1" spans="1:4" ht="26.35" customHeight="1" x14ac:dyDescent="0.25">
      <c r="A1" s="102" t="s">
        <v>101</v>
      </c>
      <c r="B1" s="102"/>
      <c r="C1" s="102"/>
      <c r="D1" s="102"/>
    </row>
    <row r="2" spans="1:4" ht="19.55" customHeight="1" x14ac:dyDescent="0.25">
      <c r="A2" s="100" t="s">
        <v>2</v>
      </c>
      <c r="B2" s="100"/>
      <c r="C2" s="100"/>
      <c r="D2" s="100"/>
    </row>
    <row r="3" spans="1:4" ht="36" customHeight="1" x14ac:dyDescent="0.25">
      <c r="A3" s="1" t="s">
        <v>3</v>
      </c>
      <c r="B3" s="41" t="s">
        <v>95</v>
      </c>
      <c r="C3" s="42" t="s">
        <v>96</v>
      </c>
      <c r="D3" s="2" t="s">
        <v>6</v>
      </c>
    </row>
    <row r="4" spans="1:4" ht="27" customHeight="1" x14ac:dyDescent="0.25">
      <c r="A4" s="51" t="s">
        <v>47</v>
      </c>
      <c r="B4" s="14">
        <f>B5</f>
        <v>3046</v>
      </c>
      <c r="C4" s="14">
        <f>C5</f>
        <v>1479</v>
      </c>
      <c r="D4" s="5">
        <f t="shared" ref="D4:D18" si="0">IF(B4=0,0,(C4/B4-1)*100)</f>
        <v>-51.444517399868687</v>
      </c>
    </row>
    <row r="5" spans="1:4" ht="27" customHeight="1" x14ac:dyDescent="0.25">
      <c r="A5" s="44" t="s">
        <v>121</v>
      </c>
      <c r="B5" s="8">
        <v>3046</v>
      </c>
      <c r="C5" s="8">
        <v>1479</v>
      </c>
      <c r="D5" s="5">
        <f t="shared" si="0"/>
        <v>-51.444517399868687</v>
      </c>
    </row>
    <row r="6" spans="1:4" ht="27" customHeight="1" x14ac:dyDescent="0.25">
      <c r="A6" s="44" t="s">
        <v>37</v>
      </c>
      <c r="B6" s="14">
        <f>B7</f>
        <v>193</v>
      </c>
      <c r="C6" s="14">
        <f>C7</f>
        <v>0</v>
      </c>
      <c r="D6" s="5">
        <f t="shared" si="0"/>
        <v>-100</v>
      </c>
    </row>
    <row r="7" spans="1:4" ht="27" customHeight="1" x14ac:dyDescent="0.25">
      <c r="A7" s="44" t="s">
        <v>49</v>
      </c>
      <c r="B7" s="8">
        <v>193</v>
      </c>
      <c r="C7" s="8"/>
      <c r="D7" s="5">
        <f t="shared" si="0"/>
        <v>-100</v>
      </c>
    </row>
    <row r="8" spans="1:4" ht="27" customHeight="1" x14ac:dyDescent="0.25">
      <c r="A8" s="49" t="s">
        <v>89</v>
      </c>
      <c r="B8" s="7">
        <f>B9</f>
        <v>1109</v>
      </c>
      <c r="C8" s="7">
        <f>C9</f>
        <v>1039</v>
      </c>
      <c r="D8" s="5">
        <f t="shared" si="0"/>
        <v>-6.3119927862939633</v>
      </c>
    </row>
    <row r="9" spans="1:4" ht="27" customHeight="1" x14ac:dyDescent="0.25">
      <c r="A9" s="39" t="s">
        <v>120</v>
      </c>
      <c r="B9" s="7">
        <v>1109</v>
      </c>
      <c r="C9" s="7">
        <v>1039</v>
      </c>
      <c r="D9" s="5">
        <f t="shared" si="0"/>
        <v>-6.3119927862939633</v>
      </c>
    </row>
    <row r="10" spans="1:4" ht="27" customHeight="1" x14ac:dyDescent="0.25">
      <c r="A10" s="49" t="s">
        <v>90</v>
      </c>
      <c r="B10" s="7">
        <f>SUM(B11:B12)</f>
        <v>713295</v>
      </c>
      <c r="C10" s="7">
        <f>SUM(C11:C12)</f>
        <v>788834</v>
      </c>
      <c r="D10" s="5">
        <f t="shared" si="0"/>
        <v>10.59014853601945</v>
      </c>
    </row>
    <row r="11" spans="1:4" ht="27" customHeight="1" x14ac:dyDescent="0.25">
      <c r="A11" s="39" t="s">
        <v>122</v>
      </c>
      <c r="B11" s="8">
        <v>676200</v>
      </c>
      <c r="C11" s="8">
        <v>661470</v>
      </c>
      <c r="D11" s="5">
        <f t="shared" si="0"/>
        <v>-2.1783496007098502</v>
      </c>
    </row>
    <row r="12" spans="1:4" ht="27" customHeight="1" x14ac:dyDescent="0.25">
      <c r="A12" s="39" t="s">
        <v>50</v>
      </c>
      <c r="B12" s="8">
        <v>37095</v>
      </c>
      <c r="C12" s="8">
        <v>127364</v>
      </c>
      <c r="D12" s="5">
        <f t="shared" si="0"/>
        <v>243.34546434829494</v>
      </c>
    </row>
    <row r="13" spans="1:4" ht="27" customHeight="1" x14ac:dyDescent="0.25">
      <c r="A13" s="49" t="s">
        <v>138</v>
      </c>
      <c r="B13" s="7">
        <f>SUM(B14:B16)</f>
        <v>52480</v>
      </c>
      <c r="C13" s="7">
        <f>SUM(C14:C16)</f>
        <v>95442</v>
      </c>
      <c r="D13" s="5">
        <f t="shared" si="0"/>
        <v>81.863567073170728</v>
      </c>
    </row>
    <row r="14" spans="1:4" ht="27" customHeight="1" x14ac:dyDescent="0.25">
      <c r="A14" s="39" t="s">
        <v>42</v>
      </c>
      <c r="B14" s="8">
        <v>21066</v>
      </c>
      <c r="C14" s="8">
        <v>24330</v>
      </c>
      <c r="D14" s="5">
        <f t="shared" si="0"/>
        <v>15.494161207633162</v>
      </c>
    </row>
    <row r="15" spans="1:4" ht="27" customHeight="1" x14ac:dyDescent="0.25">
      <c r="A15" s="49" t="s">
        <v>51</v>
      </c>
      <c r="B15" s="8">
        <v>30282</v>
      </c>
      <c r="C15" s="8">
        <v>46112</v>
      </c>
      <c r="D15" s="5">
        <f t="shared" si="0"/>
        <v>52.275279043656298</v>
      </c>
    </row>
    <row r="16" spans="1:4" ht="27" customHeight="1" x14ac:dyDescent="0.25">
      <c r="A16" s="49" t="s">
        <v>83</v>
      </c>
      <c r="B16" s="8">
        <v>1132</v>
      </c>
      <c r="C16" s="8">
        <v>25000</v>
      </c>
      <c r="D16" s="5">
        <f t="shared" si="0"/>
        <v>2108.4805653710246</v>
      </c>
    </row>
    <row r="17" spans="1:4" ht="27" customHeight="1" x14ac:dyDescent="0.25">
      <c r="A17" s="39" t="s">
        <v>139</v>
      </c>
      <c r="B17" s="7"/>
      <c r="C17" s="8">
        <v>4020</v>
      </c>
      <c r="D17" s="5">
        <f t="shared" si="0"/>
        <v>0</v>
      </c>
    </row>
    <row r="18" spans="1:4" ht="27" customHeight="1" x14ac:dyDescent="0.25">
      <c r="A18" s="52" t="s">
        <v>140</v>
      </c>
      <c r="B18" s="7"/>
      <c r="C18" s="8">
        <v>138</v>
      </c>
      <c r="D18" s="5">
        <f t="shared" si="0"/>
        <v>0</v>
      </c>
    </row>
    <row r="19" spans="1:4" ht="27" customHeight="1" x14ac:dyDescent="0.25">
      <c r="A19" s="49"/>
      <c r="B19" s="7"/>
      <c r="C19" s="8"/>
      <c r="D19" s="5"/>
    </row>
    <row r="20" spans="1:4" ht="27" customHeight="1" x14ac:dyDescent="0.25">
      <c r="A20" s="49"/>
      <c r="B20" s="7"/>
      <c r="C20" s="8"/>
      <c r="D20" s="5"/>
    </row>
    <row r="21" spans="1:4" ht="27" customHeight="1" x14ac:dyDescent="0.25">
      <c r="A21" s="49"/>
      <c r="B21" s="7"/>
      <c r="C21" s="8"/>
      <c r="D21" s="5"/>
    </row>
    <row r="22" spans="1:4" ht="27" customHeight="1" x14ac:dyDescent="0.25">
      <c r="A22" s="49"/>
      <c r="B22" s="7"/>
      <c r="C22" s="8"/>
      <c r="D22" s="5"/>
    </row>
    <row r="23" spans="1:4" ht="27" customHeight="1" x14ac:dyDescent="0.25">
      <c r="A23" s="49"/>
      <c r="B23" s="7"/>
      <c r="C23" s="8"/>
      <c r="D23" s="5"/>
    </row>
    <row r="24" spans="1:4" ht="27" customHeight="1" x14ac:dyDescent="0.25">
      <c r="A24" s="49"/>
      <c r="B24" s="7"/>
      <c r="C24" s="8"/>
      <c r="D24" s="5"/>
    </row>
    <row r="25" spans="1:4" ht="27" customHeight="1" x14ac:dyDescent="0.25">
      <c r="A25" s="49"/>
      <c r="B25" s="7"/>
      <c r="C25" s="8"/>
      <c r="D25" s="5"/>
    </row>
    <row r="26" spans="1:4" ht="27" customHeight="1" x14ac:dyDescent="0.25">
      <c r="A26" s="49"/>
      <c r="B26" s="7"/>
      <c r="C26" s="8"/>
      <c r="D26" s="5"/>
    </row>
    <row r="27" spans="1:4" ht="27" customHeight="1" x14ac:dyDescent="0.25">
      <c r="A27" s="49"/>
      <c r="B27" s="7"/>
      <c r="C27" s="8"/>
      <c r="D27" s="5"/>
    </row>
    <row r="28" spans="1:4" ht="27" customHeight="1" x14ac:dyDescent="0.25">
      <c r="A28" s="49"/>
      <c r="B28" s="7"/>
      <c r="C28" s="8"/>
      <c r="D28" s="5"/>
    </row>
    <row r="29" spans="1:4" ht="27" customHeight="1" x14ac:dyDescent="0.25">
      <c r="A29" s="3"/>
      <c r="B29" s="7"/>
      <c r="C29" s="8"/>
      <c r="D29" s="5"/>
    </row>
    <row r="30" spans="1:4" ht="27" customHeight="1" x14ac:dyDescent="0.25">
      <c r="A30" s="9" t="s">
        <v>11</v>
      </c>
      <c r="B30" s="16">
        <f>SUM(B4,B6,B8,B10,B13,B17:B18)</f>
        <v>770123</v>
      </c>
      <c r="C30" s="16">
        <f>SUM(C4,C6,C8,C10,C13,C17:C18)</f>
        <v>890952</v>
      </c>
      <c r="D30" s="13">
        <f t="shared" ref="D30" si="1">IF(B30=0,0,(C30/B30-1)*100)</f>
        <v>15.689571665824808</v>
      </c>
    </row>
    <row r="31" spans="1:4" x14ac:dyDescent="0.25">
      <c r="A31" s="101"/>
      <c r="B31" s="101"/>
      <c r="C31" s="101"/>
      <c r="D31" s="101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</sheetData>
  <mergeCells count="3">
    <mergeCell ref="A1:D1"/>
    <mergeCell ref="A2:D2"/>
    <mergeCell ref="A31:D31"/>
  </mergeCells>
  <phoneticPr fontId="3" type="noConversion"/>
  <printOptions horizontalCentered="1" verticalCentered="1"/>
  <pageMargins left="0.47244094488188981" right="0.39370078740157483" top="0.74803149606299213" bottom="0.59055118110236227" header="0.31496062992125984" footer="0.31496062992125984"/>
  <pageSetup paperSize="9" orientation="portrait" r:id="rId1"/>
  <headerFooter>
    <oddFooter>&amp;C&amp;11－ &amp;P 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9"/>
  <sheetViews>
    <sheetView showGridLines="0" showZeros="0" topLeftCell="A25" workbookViewId="0">
      <selection activeCell="I8" sqref="I8"/>
    </sheetView>
  </sheetViews>
  <sheetFormatPr defaultRowHeight="16.3" x14ac:dyDescent="0.25"/>
  <cols>
    <col min="1" max="1" width="45.6640625" customWidth="1"/>
    <col min="2" max="4" width="13.44140625" customWidth="1"/>
  </cols>
  <sheetData>
    <row r="1" spans="1:4" ht="26.35" customHeight="1" x14ac:dyDescent="0.25">
      <c r="A1" s="102" t="s">
        <v>175</v>
      </c>
      <c r="B1" s="102"/>
      <c r="C1" s="102"/>
      <c r="D1" s="102"/>
    </row>
    <row r="2" spans="1:4" ht="19.55" customHeight="1" x14ac:dyDescent="0.25">
      <c r="A2" s="100" t="s">
        <v>2</v>
      </c>
      <c r="B2" s="100"/>
      <c r="C2" s="100"/>
      <c r="D2" s="100"/>
    </row>
    <row r="3" spans="1:4" ht="32.299999999999997" customHeight="1" x14ac:dyDescent="0.25">
      <c r="A3" s="1" t="s">
        <v>3</v>
      </c>
      <c r="B3" s="42" t="s">
        <v>96</v>
      </c>
      <c r="C3" s="42" t="s">
        <v>102</v>
      </c>
      <c r="D3" s="2" t="s">
        <v>6</v>
      </c>
    </row>
    <row r="4" spans="1:4" ht="27" customHeight="1" x14ac:dyDescent="0.25">
      <c r="A4" s="61" t="s">
        <v>103</v>
      </c>
      <c r="B4" s="7">
        <f>表一—全区收入完成!C4</f>
        <v>1126</v>
      </c>
      <c r="C4" s="24">
        <v>1200</v>
      </c>
      <c r="D4" s="5">
        <f t="shared" ref="D4:D16" si="0">IF(OR(B4=0,C4=0),0,(C4/B4-1)*100)</f>
        <v>6.5719360568383678</v>
      </c>
    </row>
    <row r="5" spans="1:4" ht="27" customHeight="1" x14ac:dyDescent="0.25">
      <c r="A5" s="61" t="s">
        <v>104</v>
      </c>
      <c r="B5" s="7">
        <f>表一—全区收入完成!C5</f>
        <v>4773701</v>
      </c>
      <c r="C5" s="24">
        <v>4921000</v>
      </c>
      <c r="D5" s="5">
        <f t="shared" si="0"/>
        <v>3.0856352335431048</v>
      </c>
    </row>
    <row r="6" spans="1:4" ht="27" customHeight="1" x14ac:dyDescent="0.25">
      <c r="A6" s="61" t="s">
        <v>155</v>
      </c>
      <c r="B6" s="7">
        <f>表一—全区收入完成!C7</f>
        <v>107</v>
      </c>
      <c r="C6" s="24">
        <v>110</v>
      </c>
      <c r="D6" s="5">
        <f t="shared" si="0"/>
        <v>2.8037383177569986</v>
      </c>
    </row>
    <row r="7" spans="1:4" ht="27" customHeight="1" x14ac:dyDescent="0.25">
      <c r="A7" s="61" t="s">
        <v>156</v>
      </c>
      <c r="B7" s="7">
        <f>表一—全区收入完成!C8</f>
        <v>23359</v>
      </c>
      <c r="C7" s="24">
        <v>24000</v>
      </c>
      <c r="D7" s="5">
        <f t="shared" si="0"/>
        <v>2.7441243203904175</v>
      </c>
    </row>
    <row r="8" spans="1:4" ht="27" customHeight="1" x14ac:dyDescent="0.25">
      <c r="A8" s="61" t="s">
        <v>157</v>
      </c>
      <c r="B8" s="7">
        <f>表一—全区收入完成!C9</f>
        <v>281113</v>
      </c>
      <c r="C8" s="22">
        <v>285000</v>
      </c>
      <c r="D8" s="5">
        <f t="shared" si="0"/>
        <v>1.3827179817368807</v>
      </c>
    </row>
    <row r="9" spans="1:4" ht="27" customHeight="1" x14ac:dyDescent="0.25">
      <c r="A9" s="49" t="s">
        <v>158</v>
      </c>
      <c r="B9" s="7">
        <f>表一—全区收入完成!C10</f>
        <v>30765</v>
      </c>
      <c r="C9" s="22">
        <v>31000</v>
      </c>
      <c r="D9" s="5">
        <f t="shared" si="0"/>
        <v>0.76385503006664024</v>
      </c>
    </row>
    <row r="10" spans="1:4" ht="27" customHeight="1" x14ac:dyDescent="0.25">
      <c r="A10" s="49" t="s">
        <v>159</v>
      </c>
      <c r="B10" s="7">
        <f>表一—全区收入完成!C11</f>
        <v>867391</v>
      </c>
      <c r="C10" s="22">
        <v>950000</v>
      </c>
      <c r="D10" s="5">
        <f t="shared" si="0"/>
        <v>9.5238479532298683</v>
      </c>
    </row>
    <row r="11" spans="1:4" ht="27" customHeight="1" x14ac:dyDescent="0.25">
      <c r="A11" s="49" t="s">
        <v>160</v>
      </c>
      <c r="B11" s="7">
        <f>表一—全区收入完成!C13</f>
        <v>39696</v>
      </c>
      <c r="C11" s="60">
        <v>42000</v>
      </c>
      <c r="D11" s="5">
        <f t="shared" si="0"/>
        <v>5.8041112454655375</v>
      </c>
    </row>
    <row r="12" spans="1:4" ht="27" customHeight="1" x14ac:dyDescent="0.25">
      <c r="A12" s="43" t="s">
        <v>161</v>
      </c>
      <c r="B12" s="7">
        <f>表一—全区收入完成!C16</f>
        <v>121476</v>
      </c>
      <c r="C12" s="60">
        <v>131000</v>
      </c>
      <c r="D12" s="5">
        <f t="shared" si="0"/>
        <v>7.8402318153380168</v>
      </c>
    </row>
    <row r="13" spans="1:4" ht="27" customHeight="1" x14ac:dyDescent="0.25">
      <c r="A13" s="43" t="s">
        <v>162</v>
      </c>
      <c r="B13" s="7">
        <f>表一—全区收入完成!C19</f>
        <v>4272</v>
      </c>
      <c r="C13" s="60">
        <v>5000</v>
      </c>
      <c r="D13" s="5">
        <f t="shared" si="0"/>
        <v>17.041198501872667</v>
      </c>
    </row>
    <row r="14" spans="1:4" ht="27" customHeight="1" x14ac:dyDescent="0.25">
      <c r="A14" s="43"/>
      <c r="B14" s="7"/>
      <c r="C14" s="60"/>
      <c r="D14" s="5"/>
    </row>
    <row r="15" spans="1:4" ht="27" customHeight="1" x14ac:dyDescent="0.25">
      <c r="A15" s="43"/>
      <c r="B15" s="7"/>
      <c r="C15" s="60"/>
      <c r="D15" s="5"/>
    </row>
    <row r="16" spans="1:4" ht="27" customHeight="1" x14ac:dyDescent="0.25">
      <c r="A16" s="43"/>
      <c r="B16" s="7"/>
      <c r="C16" s="10"/>
      <c r="D16" s="5">
        <f t="shared" si="0"/>
        <v>0</v>
      </c>
    </row>
    <row r="17" spans="1:4" ht="27" customHeight="1" x14ac:dyDescent="0.25">
      <c r="A17" s="9" t="s">
        <v>17</v>
      </c>
      <c r="B17" s="16">
        <f>SUM(B4:B16)</f>
        <v>6143006</v>
      </c>
      <c r="C17" s="16">
        <f>SUM(C4:C16)</f>
        <v>6390310</v>
      </c>
      <c r="D17" s="13">
        <f t="shared" ref="D17:D30" si="1">IF(B17&lt;&gt;0,(C17/B17-1)*100,0)</f>
        <v>4.0257815147828335</v>
      </c>
    </row>
    <row r="18" spans="1:4" ht="27" customHeight="1" x14ac:dyDescent="0.25">
      <c r="A18" s="58" t="s">
        <v>52</v>
      </c>
      <c r="B18" s="8">
        <v>232444</v>
      </c>
      <c r="C18" s="8">
        <v>151005</v>
      </c>
      <c r="D18" s="5"/>
    </row>
    <row r="19" spans="1:4" ht="27" customHeight="1" x14ac:dyDescent="0.25">
      <c r="A19" s="58" t="s">
        <v>53</v>
      </c>
      <c r="B19" s="8"/>
      <c r="C19" s="8"/>
      <c r="D19" s="5"/>
    </row>
    <row r="20" spans="1:4" ht="27" customHeight="1" x14ac:dyDescent="0.25">
      <c r="A20" s="58" t="s">
        <v>54</v>
      </c>
      <c r="B20" s="8">
        <v>3613000</v>
      </c>
      <c r="C20" s="8">
        <v>1580000</v>
      </c>
      <c r="D20" s="5"/>
    </row>
    <row r="21" spans="1:4" ht="27" customHeight="1" x14ac:dyDescent="0.25">
      <c r="A21" s="58" t="s">
        <v>55</v>
      </c>
      <c r="B21" s="33">
        <v>923397</v>
      </c>
      <c r="C21" s="33">
        <f>表六—全区支出预算!B31</f>
        <v>1137125</v>
      </c>
      <c r="D21" s="5"/>
    </row>
    <row r="22" spans="1:4" ht="27" customHeight="1" x14ac:dyDescent="0.25">
      <c r="A22" s="58"/>
      <c r="B22" s="60"/>
      <c r="C22" s="60"/>
      <c r="D22" s="5"/>
    </row>
    <row r="23" spans="1:4" ht="27" customHeight="1" x14ac:dyDescent="0.25">
      <c r="A23" s="58"/>
      <c r="B23" s="60"/>
      <c r="C23" s="60"/>
      <c r="D23" s="5"/>
    </row>
    <row r="24" spans="1:4" ht="27" customHeight="1" x14ac:dyDescent="0.25">
      <c r="A24" s="58"/>
      <c r="B24" s="60"/>
      <c r="C24" s="60"/>
      <c r="D24" s="5"/>
    </row>
    <row r="25" spans="1:4" ht="27" customHeight="1" x14ac:dyDescent="0.25">
      <c r="A25" s="58"/>
      <c r="B25" s="60"/>
      <c r="C25" s="60"/>
      <c r="D25" s="5"/>
    </row>
    <row r="26" spans="1:4" ht="27" customHeight="1" x14ac:dyDescent="0.25">
      <c r="A26" s="58"/>
      <c r="B26" s="60"/>
      <c r="C26" s="60"/>
      <c r="D26" s="5"/>
    </row>
    <row r="27" spans="1:4" ht="27" customHeight="1" x14ac:dyDescent="0.25">
      <c r="A27" s="58"/>
      <c r="B27" s="60"/>
      <c r="C27" s="60"/>
      <c r="D27" s="5"/>
    </row>
    <row r="28" spans="1:4" ht="27" customHeight="1" x14ac:dyDescent="0.25">
      <c r="A28" s="58"/>
      <c r="B28" s="60"/>
      <c r="C28" s="60"/>
      <c r="D28" s="5"/>
    </row>
    <row r="29" spans="1:4" ht="27" customHeight="1" x14ac:dyDescent="0.25">
      <c r="A29" s="58"/>
      <c r="B29" s="60"/>
      <c r="C29" s="60"/>
      <c r="D29" s="5"/>
    </row>
    <row r="30" spans="1:4" ht="27" customHeight="1" x14ac:dyDescent="0.25">
      <c r="A30" s="18" t="s">
        <v>18</v>
      </c>
      <c r="B30" s="15">
        <f>SUM(B17:B21)</f>
        <v>10911847</v>
      </c>
      <c r="C30" s="15">
        <f>SUM(C17:C21)</f>
        <v>9258440</v>
      </c>
      <c r="D30" s="13">
        <f t="shared" si="1"/>
        <v>-15.15240270505992</v>
      </c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</sheetData>
  <mergeCells count="2">
    <mergeCell ref="A1:D1"/>
    <mergeCell ref="A2:D2"/>
  </mergeCells>
  <phoneticPr fontId="3" type="noConversion"/>
  <printOptions horizontalCentered="1" verticalCentered="1"/>
  <pageMargins left="0.47244094488188981" right="0.39370078740157483" top="0.74803149606299213" bottom="0.59055118110236227" header="0.31496062992125984" footer="0.31496062992125984"/>
  <pageSetup paperSize="9" orientation="portrait" r:id="rId1"/>
  <headerFooter>
    <oddFooter>&amp;C&amp;11－ &amp;P 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showGridLines="0" showZeros="0" workbookViewId="0">
      <selection activeCell="J30" sqref="J30"/>
    </sheetView>
  </sheetViews>
  <sheetFormatPr defaultRowHeight="16.3" x14ac:dyDescent="0.25"/>
  <cols>
    <col min="1" max="1" width="37.44140625" customWidth="1"/>
    <col min="2" max="4" width="13.44140625" customWidth="1"/>
  </cols>
  <sheetData>
    <row r="1" spans="1:4" ht="26.35" customHeight="1" x14ac:dyDescent="0.25">
      <c r="A1" s="102" t="s">
        <v>176</v>
      </c>
      <c r="B1" s="102"/>
      <c r="C1" s="102"/>
      <c r="D1" s="102"/>
    </row>
    <row r="2" spans="1:4" ht="19.55" customHeight="1" x14ac:dyDescent="0.25">
      <c r="A2" s="100" t="s">
        <v>0</v>
      </c>
      <c r="B2" s="100"/>
      <c r="C2" s="100"/>
      <c r="D2" s="100"/>
    </row>
    <row r="3" spans="1:4" ht="50.95" customHeight="1" x14ac:dyDescent="0.25">
      <c r="A3" s="1" t="s">
        <v>1</v>
      </c>
      <c r="B3" s="42" t="s">
        <v>96</v>
      </c>
      <c r="C3" s="42" t="s">
        <v>102</v>
      </c>
      <c r="D3" s="2" t="s">
        <v>6</v>
      </c>
    </row>
    <row r="4" spans="1:4" ht="22.95" customHeight="1" x14ac:dyDescent="0.25">
      <c r="A4" s="39" t="s">
        <v>149</v>
      </c>
      <c r="B4" s="40">
        <f>SUM(B5:B6)</f>
        <v>17933</v>
      </c>
      <c r="C4" s="40">
        <f>SUM(C5:C6)</f>
        <v>18320</v>
      </c>
      <c r="D4" s="5">
        <f>IF(OR(B4=0,C4=0),0,(C4/B4-1)*100)</f>
        <v>2.1580326771873048</v>
      </c>
    </row>
    <row r="5" spans="1:4" ht="22.95" customHeight="1" x14ac:dyDescent="0.25">
      <c r="A5" s="43" t="s">
        <v>69</v>
      </c>
      <c r="B5" s="7">
        <f>表二—全区支出完成!C5</f>
        <v>1483</v>
      </c>
      <c r="C5" s="14">
        <v>1520</v>
      </c>
      <c r="D5" s="5">
        <f t="shared" ref="D5:D26" si="0">IF(OR(B5=0,C5=0),0,(C5/B5-1)*100)</f>
        <v>2.4949426837491462</v>
      </c>
    </row>
    <row r="6" spans="1:4" ht="22.95" customHeight="1" x14ac:dyDescent="0.25">
      <c r="A6" s="43" t="s">
        <v>148</v>
      </c>
      <c r="B6" s="7">
        <f>表二—全区支出完成!C23</f>
        <v>16450</v>
      </c>
      <c r="C6" s="14">
        <v>16800</v>
      </c>
      <c r="D6" s="5">
        <f t="shared" si="0"/>
        <v>2.1276595744680771</v>
      </c>
    </row>
    <row r="7" spans="1:4" ht="22.95" customHeight="1" x14ac:dyDescent="0.25">
      <c r="A7" s="3" t="s">
        <v>36</v>
      </c>
      <c r="B7" s="7">
        <f>表二—全区支出完成!C6</f>
        <v>9375</v>
      </c>
      <c r="C7" s="23">
        <f>SUM(C8)</f>
        <v>9500</v>
      </c>
      <c r="D7" s="5">
        <f t="shared" si="0"/>
        <v>1.3333333333333419</v>
      </c>
    </row>
    <row r="8" spans="1:4" ht="22.95" customHeight="1" x14ac:dyDescent="0.25">
      <c r="A8" t="s">
        <v>20</v>
      </c>
      <c r="B8" s="7">
        <f>表二—全区支出完成!C7</f>
        <v>9375</v>
      </c>
      <c r="C8" s="23">
        <v>9500</v>
      </c>
      <c r="D8" s="5">
        <f t="shared" si="0"/>
        <v>1.3333333333333419</v>
      </c>
    </row>
    <row r="9" spans="1:4" ht="22.95" customHeight="1" x14ac:dyDescent="0.25">
      <c r="A9" s="52" t="s">
        <v>126</v>
      </c>
      <c r="B9" s="7">
        <f>表二—全区支出完成!C8</f>
        <v>6484</v>
      </c>
      <c r="C9" s="23">
        <f>SUM(C10)</f>
        <v>6500</v>
      </c>
      <c r="D9" s="5">
        <f t="shared" si="0"/>
        <v>0.2467612584824197</v>
      </c>
    </row>
    <row r="10" spans="1:4" ht="22.95" customHeight="1" x14ac:dyDescent="0.25">
      <c r="A10" s="52" t="s">
        <v>125</v>
      </c>
      <c r="B10" s="7">
        <f>表二—全区支出完成!C9</f>
        <v>6484</v>
      </c>
      <c r="C10" s="23">
        <v>6500</v>
      </c>
      <c r="D10" s="5">
        <f t="shared" si="0"/>
        <v>0.2467612584824197</v>
      </c>
    </row>
    <row r="11" spans="1:4" ht="22.95" customHeight="1" x14ac:dyDescent="0.25">
      <c r="A11" s="39" t="s">
        <v>136</v>
      </c>
      <c r="B11" s="7">
        <f>表二—全区支出完成!C10</f>
        <v>6326084</v>
      </c>
      <c r="C11" s="23">
        <f>SUM(C12:C17)</f>
        <v>5478000</v>
      </c>
      <c r="D11" s="5">
        <f t="shared" si="0"/>
        <v>-13.406145097030009</v>
      </c>
    </row>
    <row r="12" spans="1:4" ht="22.95" customHeight="1" x14ac:dyDescent="0.25">
      <c r="A12" s="39" t="s">
        <v>68</v>
      </c>
      <c r="B12" s="7">
        <f>表二—全区支出完成!C11</f>
        <v>6075380</v>
      </c>
      <c r="C12" s="23">
        <v>4200000</v>
      </c>
      <c r="D12" s="5">
        <f t="shared" si="0"/>
        <v>-30.868521804397421</v>
      </c>
    </row>
    <row r="13" spans="1:4" ht="22.95" customHeight="1" x14ac:dyDescent="0.25">
      <c r="A13" s="39" t="s">
        <v>71</v>
      </c>
      <c r="B13" s="7">
        <f>表二—全区支出完成!C13</f>
        <v>8814</v>
      </c>
      <c r="C13" s="23">
        <v>9000</v>
      </c>
      <c r="D13" s="5">
        <f t="shared" si="0"/>
        <v>2.1102791014295352</v>
      </c>
    </row>
    <row r="14" spans="1:4" ht="22.95" customHeight="1" x14ac:dyDescent="0.25">
      <c r="A14" s="39" t="s">
        <v>79</v>
      </c>
      <c r="B14" s="7">
        <f>表二—全区支出完成!C14</f>
        <v>10309</v>
      </c>
      <c r="C14" s="23">
        <v>10500</v>
      </c>
      <c r="D14" s="5">
        <f t="shared" si="0"/>
        <v>1.8527500242506489</v>
      </c>
    </row>
    <row r="15" spans="1:4" ht="22.95" customHeight="1" x14ac:dyDescent="0.25">
      <c r="A15" s="39" t="s">
        <v>73</v>
      </c>
      <c r="B15" s="7">
        <f>表二—全区支出完成!C15</f>
        <v>192153</v>
      </c>
      <c r="C15" s="6">
        <v>219000</v>
      </c>
      <c r="D15" s="5">
        <f t="shared" si="0"/>
        <v>13.971678818441546</v>
      </c>
    </row>
    <row r="16" spans="1:4" ht="22.95" customHeight="1" x14ac:dyDescent="0.25">
      <c r="A16" s="39" t="s">
        <v>80</v>
      </c>
      <c r="B16" s="7">
        <f>表二—全区支出完成!C16</f>
        <v>39428</v>
      </c>
      <c r="C16" s="6">
        <v>39500</v>
      </c>
      <c r="D16" s="5">
        <f t="shared" si="0"/>
        <v>0.18261134219337283</v>
      </c>
    </row>
    <row r="17" spans="1:4" ht="22.95" customHeight="1" x14ac:dyDescent="0.25">
      <c r="A17" s="39" t="s">
        <v>153</v>
      </c>
      <c r="B17" s="7"/>
      <c r="C17" s="6">
        <v>1000000</v>
      </c>
      <c r="D17" s="5">
        <f t="shared" si="0"/>
        <v>0</v>
      </c>
    </row>
    <row r="18" spans="1:4" ht="22.95" customHeight="1" x14ac:dyDescent="0.25">
      <c r="A18" s="49" t="s">
        <v>137</v>
      </c>
      <c r="B18" s="7">
        <f>表二—全区支出完成!C17</f>
        <v>789834</v>
      </c>
      <c r="C18" s="23">
        <f>SUM(C19:C20)</f>
        <v>828077</v>
      </c>
      <c r="D18" s="5">
        <f t="shared" si="0"/>
        <v>4.8419034885811341</v>
      </c>
    </row>
    <row r="19" spans="1:4" ht="22.95" customHeight="1" x14ac:dyDescent="0.25">
      <c r="A19" s="39" t="s">
        <v>81</v>
      </c>
      <c r="B19" s="7">
        <f>表二—全区支出完成!C18</f>
        <v>661470</v>
      </c>
      <c r="C19" s="7">
        <v>752500</v>
      </c>
      <c r="D19" s="5">
        <f t="shared" si="0"/>
        <v>13.761773020696321</v>
      </c>
    </row>
    <row r="20" spans="1:4" s="3" customFormat="1" ht="22.95" customHeight="1" x14ac:dyDescent="0.25">
      <c r="A20" s="3" t="s">
        <v>39</v>
      </c>
      <c r="B20" s="7">
        <f>表二—全区支出完成!C19</f>
        <v>128364</v>
      </c>
      <c r="C20" s="23">
        <v>75577</v>
      </c>
      <c r="D20" s="5">
        <f t="shared" si="0"/>
        <v>-41.122900501698304</v>
      </c>
    </row>
    <row r="21" spans="1:4" ht="22.95" customHeight="1" x14ac:dyDescent="0.25">
      <c r="A21" s="39" t="s">
        <v>150</v>
      </c>
      <c r="B21" s="7">
        <f>表二—全区支出完成!C24</f>
        <v>382562</v>
      </c>
      <c r="C21" s="23">
        <f>SUM(C22:C24)</f>
        <v>843000</v>
      </c>
      <c r="D21" s="5">
        <f t="shared" si="0"/>
        <v>120.35643895629988</v>
      </c>
    </row>
    <row r="22" spans="1:4" ht="22.95" customHeight="1" x14ac:dyDescent="0.25">
      <c r="A22" s="3" t="s">
        <v>56</v>
      </c>
      <c r="B22" s="7">
        <f>表二—全区支出完成!C25</f>
        <v>37744</v>
      </c>
      <c r="C22" s="7">
        <v>45700</v>
      </c>
      <c r="D22" s="5">
        <f t="shared" si="0"/>
        <v>21.078846969054688</v>
      </c>
    </row>
    <row r="23" spans="1:4" ht="22.95" customHeight="1" x14ac:dyDescent="0.25">
      <c r="A23" s="39" t="s">
        <v>82</v>
      </c>
      <c r="B23" s="7">
        <f>表二—全区支出完成!C26</f>
        <v>188102</v>
      </c>
      <c r="C23" s="23">
        <v>200000</v>
      </c>
      <c r="D23" s="5">
        <f t="shared" si="0"/>
        <v>6.3252915971122148</v>
      </c>
    </row>
    <row r="24" spans="1:4" ht="32.6" x14ac:dyDescent="0.25">
      <c r="A24" s="97" t="s">
        <v>154</v>
      </c>
      <c r="B24" s="7">
        <f>表二—全区支出完成!C27</f>
        <v>156716</v>
      </c>
      <c r="C24" s="23">
        <v>597300</v>
      </c>
      <c r="D24" s="5">
        <f t="shared" si="0"/>
        <v>281.13530207509126</v>
      </c>
    </row>
    <row r="25" spans="1:4" ht="22.95" customHeight="1" x14ac:dyDescent="0.25">
      <c r="A25" s="39" t="s">
        <v>151</v>
      </c>
      <c r="B25" s="7">
        <f>表二—全区支出完成!C28</f>
        <v>166687</v>
      </c>
      <c r="C25" s="24">
        <v>211900</v>
      </c>
      <c r="D25" s="5">
        <f t="shared" si="0"/>
        <v>27.124490812120918</v>
      </c>
    </row>
    <row r="26" spans="1:4" ht="22.95" customHeight="1" x14ac:dyDescent="0.25">
      <c r="A26" s="39" t="s">
        <v>152</v>
      </c>
      <c r="B26" s="7">
        <f>表二—全区支出完成!C29</f>
        <v>3754</v>
      </c>
      <c r="C26" s="24">
        <v>4450</v>
      </c>
      <c r="D26" s="5">
        <f t="shared" si="0"/>
        <v>18.540223761321251</v>
      </c>
    </row>
    <row r="27" spans="1:4" ht="22.95" customHeight="1" x14ac:dyDescent="0.25">
      <c r="A27" s="39"/>
      <c r="B27" s="7"/>
      <c r="C27" s="23"/>
      <c r="D27" s="5"/>
    </row>
    <row r="28" spans="1:4" ht="22.95" customHeight="1" x14ac:dyDescent="0.25">
      <c r="A28" s="9" t="s">
        <v>16</v>
      </c>
      <c r="B28" s="54">
        <f>SUM(B4,B7,B9,B11,B18,B21,B25:B26)</f>
        <v>7702713</v>
      </c>
      <c r="C28" s="54">
        <f>SUM(C4,C7,C9,C11,C18,C21,C25:C26)</f>
        <v>7399747</v>
      </c>
      <c r="D28" s="13">
        <f t="shared" ref="D28" si="1">IF(OR(B28=0,C28=0),0,(C28/B28-1)*100)</f>
        <v>-3.9332375488999816</v>
      </c>
    </row>
    <row r="29" spans="1:4" ht="22.95" customHeight="1" x14ac:dyDescent="0.25">
      <c r="A29" s="57" t="s">
        <v>57</v>
      </c>
      <c r="B29" s="8">
        <v>1250000</v>
      </c>
      <c r="C29" s="8">
        <v>1128440</v>
      </c>
      <c r="D29" s="5"/>
    </row>
    <row r="30" spans="1:4" ht="22.95" customHeight="1" x14ac:dyDescent="0.25">
      <c r="A30" s="57" t="s">
        <v>147</v>
      </c>
      <c r="B30" s="8">
        <v>822009</v>
      </c>
      <c r="C30" s="8">
        <v>206400</v>
      </c>
      <c r="D30" s="5"/>
    </row>
    <row r="31" spans="1:4" ht="22.95" customHeight="1" x14ac:dyDescent="0.25">
      <c r="A31" s="57" t="s">
        <v>58</v>
      </c>
      <c r="B31" s="35">
        <v>1137125</v>
      </c>
      <c r="C31" s="35">
        <v>523853</v>
      </c>
      <c r="D31" s="5"/>
    </row>
    <row r="32" spans="1:4" ht="22.95" customHeight="1" x14ac:dyDescent="0.25">
      <c r="A32" s="57"/>
      <c r="B32" s="35"/>
      <c r="C32" s="35"/>
      <c r="D32" s="5"/>
    </row>
    <row r="33" spans="1:4" ht="22.95" customHeight="1" x14ac:dyDescent="0.25">
      <c r="A33" s="57"/>
      <c r="B33" s="35"/>
      <c r="C33" s="35"/>
      <c r="D33" s="5"/>
    </row>
    <row r="34" spans="1:4" ht="22.95" customHeight="1" x14ac:dyDescent="0.25">
      <c r="A34" s="9" t="s">
        <v>12</v>
      </c>
      <c r="B34" s="12">
        <f>SUM(B28:B31)</f>
        <v>10911847</v>
      </c>
      <c r="C34" s="12">
        <f>SUM(C28:C31)</f>
        <v>9258440</v>
      </c>
      <c r="D34" s="13"/>
    </row>
    <row r="36" spans="1:4" x14ac:dyDescent="0.25">
      <c r="B36">
        <f>表五—全区收入预算!B30-表六—全区支出预算!B34</f>
        <v>0</v>
      </c>
      <c r="C36">
        <f>表五—全区收入预算!C30-表六—全区支出预算!C34</f>
        <v>0</v>
      </c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</sheetData>
  <mergeCells count="2">
    <mergeCell ref="A1:D1"/>
    <mergeCell ref="A2:D2"/>
  </mergeCells>
  <phoneticPr fontId="3" type="noConversion"/>
  <printOptions horizontalCentered="1" verticalCentered="1"/>
  <pageMargins left="0.47244094488188981" right="0.39370078740157483" top="0.51181102362204722" bottom="0.57999999999999996" header="0.31496062992125984" footer="0.31496062992125984"/>
  <pageSetup paperSize="9" orientation="portrait" r:id="rId1"/>
  <headerFooter>
    <oddFooter>&amp;C&amp;11－ &amp;P 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5"/>
  <sheetViews>
    <sheetView showGridLines="0" showZeros="0" zoomScaleNormal="100" workbookViewId="0">
      <selection activeCell="D11" sqref="D11"/>
    </sheetView>
  </sheetViews>
  <sheetFormatPr defaultRowHeight="16.3" x14ac:dyDescent="0.25"/>
  <cols>
    <col min="1" max="1" width="41.6640625" customWidth="1"/>
    <col min="2" max="4" width="13.44140625" customWidth="1"/>
  </cols>
  <sheetData>
    <row r="1" spans="1:4" ht="26.35" customHeight="1" x14ac:dyDescent="0.25">
      <c r="A1" s="102" t="s">
        <v>177</v>
      </c>
      <c r="B1" s="102"/>
      <c r="C1" s="102"/>
      <c r="D1" s="102"/>
    </row>
    <row r="2" spans="1:4" ht="19.55" customHeight="1" x14ac:dyDescent="0.25">
      <c r="A2" s="100" t="s">
        <v>4</v>
      </c>
      <c r="B2" s="100"/>
      <c r="C2" s="100"/>
      <c r="D2" s="100"/>
    </row>
    <row r="3" spans="1:4" ht="50.95" customHeight="1" x14ac:dyDescent="0.25">
      <c r="A3" s="1" t="s">
        <v>5</v>
      </c>
      <c r="B3" s="42" t="s">
        <v>96</v>
      </c>
      <c r="C3" s="42" t="s">
        <v>102</v>
      </c>
      <c r="D3" s="2" t="s">
        <v>7</v>
      </c>
    </row>
    <row r="4" spans="1:4" ht="27" customHeight="1" x14ac:dyDescent="0.25">
      <c r="A4" s="44" t="s">
        <v>103</v>
      </c>
      <c r="B4" s="23">
        <f>'表三—本级收入完成 '!C4</f>
        <v>1126</v>
      </c>
      <c r="C4" s="23">
        <v>1200</v>
      </c>
      <c r="D4" s="5">
        <f t="shared" ref="D4:D6" si="0">IF(OR(B4=0,C4=0),0,(C4/B4-1)*100)</f>
        <v>6.5719360568383678</v>
      </c>
    </row>
    <row r="5" spans="1:4" ht="27" customHeight="1" x14ac:dyDescent="0.25">
      <c r="A5" s="39" t="s">
        <v>115</v>
      </c>
      <c r="B5" s="23">
        <f>'表三—本级收入完成 '!C5</f>
        <v>6480</v>
      </c>
      <c r="C5" s="23">
        <v>6000</v>
      </c>
      <c r="D5" s="5">
        <f t="shared" si="0"/>
        <v>-7.4074074074074066</v>
      </c>
    </row>
    <row r="6" spans="1:4" ht="27" customHeight="1" x14ac:dyDescent="0.25">
      <c r="A6" s="39" t="s">
        <v>116</v>
      </c>
      <c r="B6" s="23">
        <f>'表三—本级收入完成 '!C6</f>
        <v>867391</v>
      </c>
      <c r="C6" s="21">
        <v>950000</v>
      </c>
      <c r="D6" s="5">
        <f t="shared" si="0"/>
        <v>9.5238479532298683</v>
      </c>
    </row>
    <row r="7" spans="1:4" ht="27" customHeight="1" x14ac:dyDescent="0.25">
      <c r="A7" s="39" t="s">
        <v>124</v>
      </c>
      <c r="B7" s="23">
        <f>'表三—本级收入完成 '!C8</f>
        <v>35210</v>
      </c>
      <c r="C7" s="21">
        <v>37720</v>
      </c>
      <c r="D7" s="5">
        <f t="shared" ref="D7:D16" si="1">IF(OR(B7=0,C7=0),0,(C7/B7-1)*100)</f>
        <v>7.1286566316387301</v>
      </c>
    </row>
    <row r="8" spans="1:4" ht="27" customHeight="1" x14ac:dyDescent="0.25">
      <c r="A8" s="39" t="s">
        <v>123</v>
      </c>
      <c r="B8" s="23">
        <f>'表三—本级收入完成 '!C11</f>
        <v>62317</v>
      </c>
      <c r="C8" s="21">
        <v>53000</v>
      </c>
      <c r="D8" s="5">
        <f t="shared" si="1"/>
        <v>-14.950976459072162</v>
      </c>
    </row>
    <row r="9" spans="1:4" ht="27" customHeight="1" x14ac:dyDescent="0.25">
      <c r="A9" s="49" t="s">
        <v>135</v>
      </c>
      <c r="B9" s="23">
        <f>'表三—本级收入完成 '!C14</f>
        <v>963</v>
      </c>
      <c r="C9" s="8"/>
      <c r="D9" s="5"/>
    </row>
    <row r="10" spans="1:4" ht="27" customHeight="1" x14ac:dyDescent="0.25">
      <c r="A10" s="39"/>
      <c r="B10" s="23"/>
      <c r="C10" s="21"/>
      <c r="D10" s="5"/>
    </row>
    <row r="11" spans="1:4" ht="27" customHeight="1" x14ac:dyDescent="0.25">
      <c r="A11" s="39"/>
      <c r="B11" s="23"/>
      <c r="C11" s="21"/>
      <c r="D11" s="5"/>
    </row>
    <row r="12" spans="1:4" ht="27" customHeight="1" x14ac:dyDescent="0.25">
      <c r="A12" s="39"/>
      <c r="B12" s="23"/>
      <c r="C12" s="21"/>
      <c r="D12" s="5"/>
    </row>
    <row r="13" spans="1:4" ht="27" customHeight="1" x14ac:dyDescent="0.25">
      <c r="A13" s="39"/>
      <c r="B13" s="23"/>
      <c r="C13" s="21"/>
      <c r="D13" s="5"/>
    </row>
    <row r="14" spans="1:4" ht="27" customHeight="1" x14ac:dyDescent="0.25">
      <c r="A14" s="39"/>
      <c r="B14" s="23"/>
      <c r="C14" s="21"/>
      <c r="D14" s="5"/>
    </row>
    <row r="15" spans="1:4" ht="27" customHeight="1" x14ac:dyDescent="0.25">
      <c r="A15" s="39"/>
      <c r="B15" s="23"/>
      <c r="C15" s="21"/>
      <c r="D15" s="5"/>
    </row>
    <row r="16" spans="1:4" ht="27" customHeight="1" x14ac:dyDescent="0.25">
      <c r="A16" s="39"/>
      <c r="B16" s="23"/>
      <c r="C16" s="21"/>
      <c r="D16" s="5">
        <f t="shared" si="1"/>
        <v>0</v>
      </c>
    </row>
    <row r="17" spans="1:4" ht="27" customHeight="1" x14ac:dyDescent="0.25">
      <c r="A17" s="9" t="s">
        <v>14</v>
      </c>
      <c r="B17" s="54">
        <f>SUM(B4:B16)</f>
        <v>973487</v>
      </c>
      <c r="C17" s="54">
        <f>SUM(C4:C16)</f>
        <v>1047920</v>
      </c>
      <c r="D17" s="13">
        <f t="shared" ref="D17" si="2">IF(OR(B17=0,C17=0),0,(C17/B17-1)*100)</f>
        <v>7.6460188990710609</v>
      </c>
    </row>
    <row r="18" spans="1:4" ht="27" customHeight="1" x14ac:dyDescent="0.25">
      <c r="A18" s="55" t="s">
        <v>8</v>
      </c>
      <c r="B18" s="8">
        <v>232444</v>
      </c>
      <c r="C18" s="95">
        <v>151005</v>
      </c>
      <c r="D18" s="5"/>
    </row>
    <row r="19" spans="1:4" ht="27" customHeight="1" x14ac:dyDescent="0.25">
      <c r="A19" s="56" t="s">
        <v>93</v>
      </c>
      <c r="B19" s="8"/>
      <c r="C19" s="94"/>
      <c r="D19" s="5"/>
    </row>
    <row r="20" spans="1:4" ht="27" customHeight="1" x14ac:dyDescent="0.25">
      <c r="A20" s="56" t="s">
        <v>54</v>
      </c>
      <c r="B20" s="8">
        <v>3613000</v>
      </c>
      <c r="C20" s="95">
        <v>1580000</v>
      </c>
      <c r="D20" s="5"/>
    </row>
    <row r="21" spans="1:4" ht="27" customHeight="1" x14ac:dyDescent="0.25">
      <c r="A21" s="56" t="s">
        <v>21</v>
      </c>
      <c r="B21" s="34">
        <v>661803</v>
      </c>
      <c r="C21" s="93">
        <f>表八—本级支出预算!B27</f>
        <v>230530</v>
      </c>
      <c r="D21" s="5"/>
    </row>
    <row r="22" spans="1:4" ht="27" customHeight="1" x14ac:dyDescent="0.25">
      <c r="A22" s="56"/>
      <c r="B22" s="44"/>
      <c r="C22" s="44"/>
      <c r="D22" s="5"/>
    </row>
    <row r="23" spans="1:4" ht="27" customHeight="1" x14ac:dyDescent="0.25">
      <c r="A23" s="56"/>
      <c r="B23" s="44"/>
      <c r="C23" s="44"/>
      <c r="D23" s="5"/>
    </row>
    <row r="24" spans="1:4" ht="27" customHeight="1" x14ac:dyDescent="0.25">
      <c r="A24" s="56"/>
      <c r="B24" s="44"/>
      <c r="C24" s="44"/>
      <c r="D24" s="5"/>
    </row>
    <row r="25" spans="1:4" ht="27" customHeight="1" x14ac:dyDescent="0.25">
      <c r="A25" s="56"/>
      <c r="B25" s="44"/>
      <c r="C25" s="44"/>
      <c r="D25" s="5"/>
    </row>
    <row r="26" spans="1:4" ht="27" customHeight="1" x14ac:dyDescent="0.25">
      <c r="A26" s="56"/>
      <c r="B26" s="44"/>
      <c r="C26" s="44"/>
      <c r="D26" s="5"/>
    </row>
    <row r="27" spans="1:4" ht="27" customHeight="1" x14ac:dyDescent="0.25">
      <c r="A27" s="56"/>
      <c r="B27" s="44"/>
      <c r="C27" s="44"/>
      <c r="D27" s="5"/>
    </row>
    <row r="28" spans="1:4" ht="27" customHeight="1" x14ac:dyDescent="0.25">
      <c r="A28" s="56"/>
      <c r="B28" s="44"/>
      <c r="C28" s="44"/>
      <c r="D28" s="5"/>
    </row>
    <row r="29" spans="1:4" ht="27" customHeight="1" x14ac:dyDescent="0.25">
      <c r="A29" s="56"/>
      <c r="B29" s="44"/>
      <c r="C29" s="44"/>
      <c r="D29" s="5"/>
    </row>
    <row r="30" spans="1:4" ht="27" customHeight="1" x14ac:dyDescent="0.25">
      <c r="A30" s="18" t="s">
        <v>15</v>
      </c>
      <c r="B30" s="15">
        <f>SUM(B17:B21)</f>
        <v>5480734</v>
      </c>
      <c r="C30" s="96">
        <f>SUM(C17:C21)</f>
        <v>3009455</v>
      </c>
      <c r="D30" s="1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</sheetData>
  <mergeCells count="2">
    <mergeCell ref="A1:D1"/>
    <mergeCell ref="A2:D2"/>
  </mergeCells>
  <phoneticPr fontId="3" type="noConversion"/>
  <printOptions horizontalCentered="1" verticalCentered="1"/>
  <pageMargins left="0.47244094488188981" right="0.39370078740157483" top="0.74803149606299213" bottom="0.59055118110236227" header="0.31496062992125984" footer="0.31496062992125984"/>
  <pageSetup paperSize="9" orientation="portrait" r:id="rId1"/>
  <headerFooter>
    <oddFooter>&amp;C&amp;11－ &amp;P －</oddFooter>
  </headerFooter>
  <ignoredErrors>
    <ignoredError sqref="B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14</vt:i4>
      </vt:variant>
    </vt:vector>
  </HeadingPairs>
  <TitlesOfParts>
    <vt:vector size="25" baseType="lpstr">
      <vt:lpstr>封皮</vt:lpstr>
      <vt:lpstr>目录</vt:lpstr>
      <vt:lpstr>表一—全区收入完成</vt:lpstr>
      <vt:lpstr>表二—全区支出完成</vt:lpstr>
      <vt:lpstr>表三—本级收入完成 </vt:lpstr>
      <vt:lpstr>表四—本级支出完成 </vt:lpstr>
      <vt:lpstr>表五—全区收入预算</vt:lpstr>
      <vt:lpstr>表六—全区支出预算</vt:lpstr>
      <vt:lpstr>表七—本级收入预算</vt:lpstr>
      <vt:lpstr>表八—本级支出预算</vt:lpstr>
      <vt:lpstr>表九—补助各地预算</vt:lpstr>
      <vt:lpstr>表八—本级支出预算!Print_Area</vt:lpstr>
      <vt:lpstr>表二—全区支出完成!Print_Area</vt:lpstr>
      <vt:lpstr>表九—补助各地预算!Print_Area</vt:lpstr>
      <vt:lpstr>表六—全区支出预算!Print_Area</vt:lpstr>
      <vt:lpstr>表七—本级收入预算!Print_Area</vt:lpstr>
      <vt:lpstr>'表三—本级收入完成 '!Print_Area</vt:lpstr>
      <vt:lpstr>'表四—本级支出完成 '!Print_Area</vt:lpstr>
      <vt:lpstr>表五—全区收入预算!Print_Area</vt:lpstr>
      <vt:lpstr>表一—全区收入完成!Print_Area</vt:lpstr>
      <vt:lpstr>表八—本级支出预算!Print_Titles</vt:lpstr>
      <vt:lpstr>表二—全区支出完成!Print_Titles</vt:lpstr>
      <vt:lpstr>表九—补助各地预算!Print_Titles</vt:lpstr>
      <vt:lpstr>表六—全区支出预算!Print_Titles</vt:lpstr>
      <vt:lpstr>'表四—本级支出完成 '!Print_Titles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CurUserName</dc:creator>
  <cp:lastModifiedBy>CurUserName</cp:lastModifiedBy>
  <cp:lastPrinted>2019-01-21T04:21:39Z</cp:lastPrinted>
  <dcterms:created xsi:type="dcterms:W3CDTF">2009-07-11T03:43:36Z</dcterms:created>
  <dcterms:modified xsi:type="dcterms:W3CDTF">2019-01-21T04:22:39Z</dcterms:modified>
</cp:coreProperties>
</file>