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7年全国彩票销售表" sheetId="1" r:id="rId1"/>
    <sheet name="2017年11月全国各类型彩票销售情况表" sheetId="2" r:id="rId2"/>
    <sheet name="2017年11月全国各地区彩票销售情况表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H38" i="3"/>
  <c r="I38" s="1"/>
  <c r="F38"/>
  <c r="G38" s="1"/>
  <c r="D38"/>
  <c r="L38" s="1"/>
  <c r="M38" s="1"/>
  <c r="B38"/>
  <c r="J38" s="1"/>
  <c r="K38" s="1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L21"/>
  <c r="M21" s="1"/>
  <c r="J21"/>
  <c r="K21" s="1"/>
  <c r="I21"/>
  <c r="G21"/>
  <c r="E21"/>
  <c r="C21"/>
  <c r="L20"/>
  <c r="M20" s="1"/>
  <c r="J20"/>
  <c r="K20" s="1"/>
  <c r="I20"/>
  <c r="G20"/>
  <c r="E20"/>
  <c r="C20"/>
  <c r="L19"/>
  <c r="M19" s="1"/>
  <c r="J19"/>
  <c r="K19" s="1"/>
  <c r="I19"/>
  <c r="G19"/>
  <c r="E19"/>
  <c r="C19"/>
  <c r="L18"/>
  <c r="M18" s="1"/>
  <c r="J18"/>
  <c r="K18" s="1"/>
  <c r="I18"/>
  <c r="G18"/>
  <c r="E18"/>
  <c r="C18"/>
  <c r="L17"/>
  <c r="M17" s="1"/>
  <c r="J17"/>
  <c r="K17" s="1"/>
  <c r="I17"/>
  <c r="G17"/>
  <c r="E17"/>
  <c r="C17"/>
  <c r="L16"/>
  <c r="M16" s="1"/>
  <c r="J16"/>
  <c r="K16" s="1"/>
  <c r="I16"/>
  <c r="G16"/>
  <c r="E16"/>
  <c r="C16"/>
  <c r="L15"/>
  <c r="M15" s="1"/>
  <c r="J15"/>
  <c r="K15" s="1"/>
  <c r="I15"/>
  <c r="G15"/>
  <c r="E15"/>
  <c r="C15"/>
  <c r="L14"/>
  <c r="M14" s="1"/>
  <c r="J14"/>
  <c r="K14" s="1"/>
  <c r="I14"/>
  <c r="G14"/>
  <c r="E14"/>
  <c r="C14"/>
  <c r="L13"/>
  <c r="M13" s="1"/>
  <c r="J13"/>
  <c r="K13" s="1"/>
  <c r="I13"/>
  <c r="G13"/>
  <c r="E13"/>
  <c r="C13"/>
  <c r="L12"/>
  <c r="M12" s="1"/>
  <c r="J12"/>
  <c r="K12" s="1"/>
  <c r="I12"/>
  <c r="G12"/>
  <c r="E12"/>
  <c r="C12"/>
  <c r="L11"/>
  <c r="M11" s="1"/>
  <c r="J11"/>
  <c r="K11" s="1"/>
  <c r="I11"/>
  <c r="G11"/>
  <c r="E11"/>
  <c r="C11"/>
  <c r="L10"/>
  <c r="M10" s="1"/>
  <c r="J10"/>
  <c r="K10" s="1"/>
  <c r="I10"/>
  <c r="G10"/>
  <c r="E10"/>
  <c r="C10"/>
  <c r="L9"/>
  <c r="M9" s="1"/>
  <c r="J9"/>
  <c r="K9" s="1"/>
  <c r="I9"/>
  <c r="G9"/>
  <c r="E9"/>
  <c r="C9"/>
  <c r="L8"/>
  <c r="M8" s="1"/>
  <c r="J8"/>
  <c r="K8" s="1"/>
  <c r="I8"/>
  <c r="G8"/>
  <c r="E8"/>
  <c r="C8"/>
  <c r="L7"/>
  <c r="M7" s="1"/>
  <c r="J7"/>
  <c r="K7" s="1"/>
  <c r="I7"/>
  <c r="G7"/>
  <c r="E7"/>
  <c r="C7"/>
  <c r="G21" i="2"/>
  <c r="F21"/>
  <c r="H21" s="1"/>
  <c r="C21"/>
  <c r="B21"/>
  <c r="E21" s="1"/>
  <c r="G20"/>
  <c r="F20"/>
  <c r="H20" s="1"/>
  <c r="E20"/>
  <c r="C20"/>
  <c r="B20"/>
  <c r="D20" s="1"/>
  <c r="G19"/>
  <c r="F19"/>
  <c r="H19" s="1"/>
  <c r="C19"/>
  <c r="B19"/>
  <c r="E19" s="1"/>
  <c r="G18"/>
  <c r="F18"/>
  <c r="H18" s="1"/>
  <c r="E18"/>
  <c r="C18"/>
  <c r="B18"/>
  <c r="D18" s="1"/>
  <c r="G17"/>
  <c r="F17"/>
  <c r="H17" s="1"/>
  <c r="C17"/>
  <c r="B17"/>
  <c r="E17" s="1"/>
  <c r="C16"/>
  <c r="H15"/>
  <c r="E15"/>
  <c r="D15"/>
  <c r="H14"/>
  <c r="E14"/>
  <c r="D14"/>
  <c r="H13"/>
  <c r="E13"/>
  <c r="D13"/>
  <c r="H12"/>
  <c r="E12"/>
  <c r="D12"/>
  <c r="G11"/>
  <c r="F11"/>
  <c r="H11" s="1"/>
  <c r="C11"/>
  <c r="B11"/>
  <c r="E11" s="1"/>
  <c r="H10"/>
  <c r="E10"/>
  <c r="D10"/>
  <c r="H9"/>
  <c r="E9"/>
  <c r="D9"/>
  <c r="H8"/>
  <c r="E8"/>
  <c r="D8"/>
  <c r="H7"/>
  <c r="E7"/>
  <c r="D7"/>
  <c r="G6"/>
  <c r="G16" s="1"/>
  <c r="F6"/>
  <c r="F16" s="1"/>
  <c r="H16" s="1"/>
  <c r="E6"/>
  <c r="C6"/>
  <c r="B6"/>
  <c r="B16" s="1"/>
  <c r="K18" i="1"/>
  <c r="J18"/>
  <c r="I18"/>
  <c r="H18"/>
  <c r="E18"/>
  <c r="D18"/>
  <c r="C18"/>
  <c r="B18"/>
  <c r="L16"/>
  <c r="F16"/>
  <c r="N16" s="1"/>
  <c r="L15"/>
  <c r="F15"/>
  <c r="N15" s="1"/>
  <c r="L14"/>
  <c r="F14"/>
  <c r="N14" s="1"/>
  <c r="L13"/>
  <c r="F13"/>
  <c r="N13" s="1"/>
  <c r="L12"/>
  <c r="F12"/>
  <c r="N12" s="1"/>
  <c r="L11"/>
  <c r="F11"/>
  <c r="N11" s="1"/>
  <c r="L10"/>
  <c r="F10"/>
  <c r="N10" s="1"/>
  <c r="L9"/>
  <c r="F9"/>
  <c r="N9" s="1"/>
  <c r="L8"/>
  <c r="F8"/>
  <c r="N8" s="1"/>
  <c r="L7"/>
  <c r="F7"/>
  <c r="N7" s="1"/>
  <c r="M6"/>
  <c r="M7" s="1"/>
  <c r="M8" s="1"/>
  <c r="M9" s="1"/>
  <c r="M10" s="1"/>
  <c r="M11" s="1"/>
  <c r="M12" s="1"/>
  <c r="M13" s="1"/>
  <c r="M14" s="1"/>
  <c r="M15" s="1"/>
  <c r="M16" s="1"/>
  <c r="L6"/>
  <c r="L18" s="1"/>
  <c r="G6"/>
  <c r="G7" s="1"/>
  <c r="G8" s="1"/>
  <c r="G9" s="1"/>
  <c r="G10" s="1"/>
  <c r="G11" s="1"/>
  <c r="G12" s="1"/>
  <c r="G13" s="1"/>
  <c r="G14" s="1"/>
  <c r="G15" s="1"/>
  <c r="G16" s="1"/>
  <c r="F6"/>
  <c r="N6" s="1"/>
  <c r="N18" s="1"/>
  <c r="C38" i="3" l="1"/>
  <c r="E38"/>
  <c r="D16" i="2"/>
  <c r="E16"/>
  <c r="D11"/>
  <c r="D17"/>
  <c r="D19"/>
  <c r="D21"/>
  <c r="D6"/>
  <c r="H6"/>
  <c r="F18" i="1"/>
</calcChain>
</file>

<file path=xl/sharedStrings.xml><?xml version="1.0" encoding="utf-8"?>
<sst xmlns="http://schemas.openxmlformats.org/spreadsheetml/2006/main" count="125" uniqueCount="98">
  <si>
    <t>附件1：</t>
    <phoneticPr fontId="3" type="noConversion"/>
  </si>
  <si>
    <r>
      <t>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</si>
  <si>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</si>
  <si>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</si>
  <si>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</si>
  <si>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</si>
  <si>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</si>
  <si>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</si>
  <si>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</si>
  <si>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</si>
  <si>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</si>
  <si>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</si>
  <si>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</si>
  <si>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</si>
  <si>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charset val="134"/>
      </rPr>
      <t>月</t>
    </r>
    <phoneticPr fontId="3" type="noConversion"/>
  </si>
  <si>
    <r>
      <t xml:space="preserve">2     </t>
    </r>
    <r>
      <rPr>
        <sz val="10"/>
        <rFont val="宋体"/>
        <charset val="134"/>
      </rPr>
      <t>月</t>
    </r>
    <phoneticPr fontId="3" type="noConversion"/>
  </si>
  <si>
    <r>
      <t xml:space="preserve">3     </t>
    </r>
    <r>
      <rPr>
        <sz val="10"/>
        <rFont val="宋体"/>
        <charset val="134"/>
      </rPr>
      <t>月</t>
    </r>
    <phoneticPr fontId="3" type="noConversion"/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</si>
  <si>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</si>
  <si>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</si>
  <si>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</si>
  <si>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</si>
  <si>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</si>
  <si>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</si>
  <si>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</si>
  <si>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</si>
  <si>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</si>
  <si>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</si>
  <si>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─</t>
  </si>
  <si>
    <t>附件2：</t>
    <phoneticPr fontId="3" type="noConversion"/>
  </si>
  <si>
    <r>
      <t xml:space="preserve"> 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</si>
  <si>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单位：亿元</t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</si>
  <si>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</si>
  <si>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</si>
  <si>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</si>
  <si>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</si>
  <si>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</si>
  <si>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</si>
  <si>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</si>
  <si>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</si>
  <si>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</si>
  <si>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</si>
  <si>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</si>
  <si>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</si>
  <si>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</si>
  <si>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</si>
  <si>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</si>
  <si>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</si>
  <si>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</si>
  <si>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</si>
  <si>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</si>
  <si>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</si>
  <si>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</si>
  <si>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</si>
  <si>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charset val="134"/>
      </rPr>
      <t>（五）基诺型</t>
    </r>
    <phoneticPr fontId="3" type="noConversion"/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</si>
  <si>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月全国各地区彩票销售情况表</t>
    </r>
    <phoneticPr fontId="12" type="noConversion"/>
  </si>
  <si>
    <t>单位：万元</t>
    <phoneticPr fontId="12" type="noConversion"/>
  </si>
  <si>
    <t>地区</t>
    <phoneticPr fontId="12" type="noConversion"/>
  </si>
  <si>
    <t>福利彩票</t>
    <phoneticPr fontId="12" type="noConversion"/>
  </si>
  <si>
    <t>体育彩票</t>
    <phoneticPr fontId="12" type="noConversion"/>
  </si>
  <si>
    <t>销售合计</t>
    <phoneticPr fontId="12" type="noConversion"/>
  </si>
  <si>
    <t>本月</t>
    <phoneticPr fontId="12" type="noConversion"/>
  </si>
  <si>
    <t>本年累计</t>
    <phoneticPr fontId="12" type="noConversion"/>
  </si>
  <si>
    <t>销售额</t>
  </si>
  <si>
    <t>比上年同</t>
    <phoneticPr fontId="12" type="noConversion"/>
  </si>
  <si>
    <t>销售额</t>
    <phoneticPr fontId="12" type="noConversion"/>
  </si>
  <si>
    <t>期增长%</t>
    <phoneticPr fontId="12" type="noConversion"/>
  </si>
  <si>
    <t>北京</t>
    <phoneticPr fontId="12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</si>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</sst>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);[Red]\(0.0000\)"/>
    <numFmt numFmtId="178" formatCode="0.0000"/>
    <numFmt numFmtId="179" formatCode="0.00_);[Red]\(0.00\)"/>
    <numFmt numFmtId="180" formatCode="0.0%"/>
    <numFmt numFmtId="181" formatCode="0.0000_ "/>
    <numFmt numFmtId="182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82" fontId="13" fillId="0" borderId="0" xfId="0" applyNumberFormat="1" applyFont="1" applyFill="1" applyAlignment="1">
      <alignment horizontal="left"/>
    </xf>
    <xf numFmtId="182" fontId="15" fillId="0" borderId="1" xfId="0" applyNumberFormat="1" applyFont="1" applyFill="1" applyBorder="1" applyAlignment="1">
      <alignment horizontal="center" vertical="center"/>
    </xf>
    <xf numFmtId="182" fontId="15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 applyProtection="1">
      <alignment horizontal="center" vertical="top" wrapText="1"/>
      <protection locked="0"/>
    </xf>
    <xf numFmtId="182" fontId="6" fillId="0" borderId="6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</sheetNames>
    <sheetDataSet>
      <sheetData sheetId="0"/>
      <sheetData sheetId="1">
        <row r="2">
          <cell r="B2">
            <v>183.12122549999998</v>
          </cell>
        </row>
        <row r="3">
          <cell r="B3">
            <v>135.80251319999999</v>
          </cell>
        </row>
        <row r="4">
          <cell r="B4">
            <v>9.4076459099999994</v>
          </cell>
        </row>
        <row r="5">
          <cell r="B5">
            <v>37.772711180000002</v>
          </cell>
        </row>
        <row r="6">
          <cell r="B6">
            <v>0.13835521000000001</v>
          </cell>
        </row>
        <row r="7">
          <cell r="B7">
            <v>193.40982925</v>
          </cell>
        </row>
        <row r="8">
          <cell r="B8">
            <v>85.510206750000009</v>
          </cell>
        </row>
        <row r="9">
          <cell r="B9">
            <v>96.570167679999997</v>
          </cell>
        </row>
        <row r="10">
          <cell r="B10">
            <v>11.32592137</v>
          </cell>
        </row>
        <row r="11">
          <cell r="B11">
            <v>3.53345E-3</v>
          </cell>
        </row>
        <row r="12">
          <cell r="B12">
            <v>376.53105474999995</v>
          </cell>
        </row>
        <row r="13">
          <cell r="B13">
            <v>221.31271995</v>
          </cell>
        </row>
        <row r="14">
          <cell r="B14">
            <v>96.570167679999997</v>
          </cell>
        </row>
        <row r="15">
          <cell r="B15">
            <v>20.733567279999999</v>
          </cell>
        </row>
        <row r="16">
          <cell r="B16">
            <v>37.776244630000001</v>
          </cell>
        </row>
        <row r="17">
          <cell r="B17">
            <v>0.13835521000000001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6年同期销量比较"/>
      <sheetName val="图1"/>
      <sheetName val="Sheet1"/>
    </sheetNames>
    <sheetDataSet>
      <sheetData sheetId="0"/>
      <sheetData sheetId="1">
        <row r="4">
          <cell r="B4">
            <v>38150.089999999997</v>
          </cell>
          <cell r="C4">
            <v>431402.67</v>
          </cell>
          <cell r="D4">
            <v>56155.76460000001</v>
          </cell>
          <cell r="E4">
            <v>549008.9057</v>
          </cell>
          <cell r="F4">
            <v>94305.854600000006</v>
          </cell>
          <cell r="I4">
            <v>980411.57569999993</v>
          </cell>
        </row>
        <row r="5">
          <cell r="B5">
            <v>30300.5</v>
          </cell>
          <cell r="C5">
            <v>343535.3</v>
          </cell>
          <cell r="D5">
            <v>22090.478299999999</v>
          </cell>
          <cell r="E5">
            <v>283006.67080000002</v>
          </cell>
          <cell r="F5">
            <v>52390.978300000002</v>
          </cell>
          <cell r="I5">
            <v>626541.97080000001</v>
          </cell>
        </row>
        <row r="6">
          <cell r="B6">
            <v>47064.3</v>
          </cell>
          <cell r="C6">
            <v>559773.19999999995</v>
          </cell>
          <cell r="D6">
            <v>87072.5622</v>
          </cell>
          <cell r="E6">
            <v>992455.76390000002</v>
          </cell>
          <cell r="F6">
            <v>134136.8622</v>
          </cell>
          <cell r="I6">
            <v>1552228.9638999999</v>
          </cell>
        </row>
        <row r="7">
          <cell r="B7">
            <v>37591.65</v>
          </cell>
          <cell r="C7">
            <v>394655.55</v>
          </cell>
          <cell r="D7">
            <v>25240.957600000002</v>
          </cell>
          <cell r="E7">
            <v>206571.74719999998</v>
          </cell>
          <cell r="F7">
            <v>62832.607600000003</v>
          </cell>
          <cell r="I7">
            <v>601227.29719999991</v>
          </cell>
        </row>
        <row r="8">
          <cell r="B8">
            <v>44834.27</v>
          </cell>
          <cell r="C8">
            <v>514303.26</v>
          </cell>
          <cell r="D8">
            <v>38939.729700000004</v>
          </cell>
          <cell r="E8">
            <v>406684.12119999999</v>
          </cell>
          <cell r="F8">
            <v>83773.9997</v>
          </cell>
          <cell r="I8">
            <v>920987.38119999995</v>
          </cell>
        </row>
        <row r="9">
          <cell r="B9">
            <v>92198.7</v>
          </cell>
          <cell r="C9">
            <v>999460.67</v>
          </cell>
          <cell r="D9">
            <v>41228.504000000001</v>
          </cell>
          <cell r="E9">
            <v>512247.68239999993</v>
          </cell>
          <cell r="F9">
            <v>133427.204</v>
          </cell>
          <cell r="I9">
            <v>1511708.3524</v>
          </cell>
        </row>
        <row r="10">
          <cell r="B10">
            <v>36509.440000000002</v>
          </cell>
          <cell r="C10">
            <v>321823.23</v>
          </cell>
          <cell r="D10">
            <v>34462.338600000003</v>
          </cell>
          <cell r="E10">
            <v>350327.39370000002</v>
          </cell>
          <cell r="F10">
            <v>70971.778600000005</v>
          </cell>
          <cell r="I10">
            <v>672150.6237</v>
          </cell>
        </row>
        <row r="11">
          <cell r="B11">
            <v>45129.35</v>
          </cell>
          <cell r="C11">
            <v>457981.02</v>
          </cell>
          <cell r="D11">
            <v>44341.496100000011</v>
          </cell>
          <cell r="E11">
            <v>486125.30459999997</v>
          </cell>
          <cell r="F11">
            <v>89470.84610000001</v>
          </cell>
          <cell r="I11">
            <v>944106.32459999993</v>
          </cell>
        </row>
        <row r="12">
          <cell r="B12">
            <v>43809.93</v>
          </cell>
          <cell r="C12">
            <v>406471.23</v>
          </cell>
          <cell r="D12">
            <v>25441.824800000002</v>
          </cell>
          <cell r="E12">
            <v>279969.26809999999</v>
          </cell>
          <cell r="F12">
            <v>69251.754799999995</v>
          </cell>
          <cell r="I12">
            <v>686440.49809999997</v>
          </cell>
        </row>
        <row r="13">
          <cell r="B13">
            <v>119133.18</v>
          </cell>
          <cell r="C13">
            <v>1327458.6100000001</v>
          </cell>
          <cell r="D13">
            <v>166638.80926500002</v>
          </cell>
          <cell r="E13">
            <v>1615320.8668150001</v>
          </cell>
          <cell r="F13">
            <v>285771.98926499998</v>
          </cell>
          <cell r="I13">
            <v>2942779.4768150002</v>
          </cell>
        </row>
        <row r="14">
          <cell r="B14">
            <v>131529.97</v>
          </cell>
          <cell r="C14">
            <v>1366741.34</v>
          </cell>
          <cell r="D14">
            <v>109615.8854</v>
          </cell>
          <cell r="E14">
            <v>1102092.9946999999</v>
          </cell>
          <cell r="F14">
            <v>241145.8554</v>
          </cell>
          <cell r="I14">
            <v>2468834.3347</v>
          </cell>
        </row>
        <row r="15">
          <cell r="B15">
            <v>56754.39</v>
          </cell>
          <cell r="C15">
            <v>621845.09</v>
          </cell>
          <cell r="D15">
            <v>41475.4257</v>
          </cell>
          <cell r="E15">
            <v>483410.89899999998</v>
          </cell>
          <cell r="F15">
            <v>98229.815700000006</v>
          </cell>
          <cell r="I15">
            <v>1105255.9890000001</v>
          </cell>
        </row>
        <row r="16">
          <cell r="B16">
            <v>40196.69</v>
          </cell>
          <cell r="C16">
            <v>452486.2</v>
          </cell>
          <cell r="D16">
            <v>72135.762500000012</v>
          </cell>
          <cell r="E16">
            <v>733074.64170000004</v>
          </cell>
          <cell r="F16">
            <v>112332.45250000001</v>
          </cell>
          <cell r="I16">
            <v>1185560.8417</v>
          </cell>
        </row>
        <row r="17">
          <cell r="B17">
            <v>31535.119999999999</v>
          </cell>
          <cell r="C17">
            <v>263316.49</v>
          </cell>
          <cell r="D17">
            <v>29760.250200000002</v>
          </cell>
          <cell r="E17">
            <v>287741.91849999997</v>
          </cell>
          <cell r="F17">
            <v>61295.370200000005</v>
          </cell>
          <cell r="I17">
            <v>551058.4084999999</v>
          </cell>
        </row>
        <row r="18">
          <cell r="B18">
            <v>139894.62</v>
          </cell>
          <cell r="C18">
            <v>1332548.28</v>
          </cell>
          <cell r="D18">
            <v>150446.9264</v>
          </cell>
          <cell r="E18">
            <v>1570814.6603999999</v>
          </cell>
          <cell r="F18">
            <v>290341.54639999999</v>
          </cell>
          <cell r="I18">
            <v>2903362.9403999997</v>
          </cell>
        </row>
        <row r="19">
          <cell r="B19">
            <v>56917.77</v>
          </cell>
          <cell r="C19">
            <v>587402.59</v>
          </cell>
          <cell r="D19">
            <v>117125.26459999999</v>
          </cell>
          <cell r="E19">
            <v>1090623.5557000001</v>
          </cell>
          <cell r="F19">
            <v>174043.03459999998</v>
          </cell>
          <cell r="I19">
            <v>1678026.1457000002</v>
          </cell>
        </row>
        <row r="20">
          <cell r="B20">
            <v>91638.31</v>
          </cell>
          <cell r="C20">
            <v>920542.54</v>
          </cell>
          <cell r="D20">
            <v>53828.544099999999</v>
          </cell>
          <cell r="E20">
            <v>617675.39179999987</v>
          </cell>
          <cell r="F20">
            <v>145466.8541</v>
          </cell>
          <cell r="I20">
            <v>1538217.9317999999</v>
          </cell>
        </row>
        <row r="21">
          <cell r="B21">
            <v>71671.14</v>
          </cell>
          <cell r="C21">
            <v>781153.55</v>
          </cell>
          <cell r="D21">
            <v>60991.790699999998</v>
          </cell>
          <cell r="E21">
            <v>555236.57140000002</v>
          </cell>
          <cell r="F21">
            <v>132662.9307</v>
          </cell>
          <cell r="I21">
            <v>1336390.1214000001</v>
          </cell>
        </row>
        <row r="22">
          <cell r="B22">
            <v>186093.33</v>
          </cell>
          <cell r="C22">
            <v>1901557.41</v>
          </cell>
          <cell r="D22">
            <v>165405.97150000001</v>
          </cell>
          <cell r="E22">
            <v>1690112.8747</v>
          </cell>
          <cell r="F22">
            <v>351499.3015</v>
          </cell>
          <cell r="I22">
            <v>3591670.2846999997</v>
          </cell>
        </row>
        <row r="23">
          <cell r="B23">
            <v>42561.84</v>
          </cell>
          <cell r="C23">
            <v>427987.20000000001</v>
          </cell>
          <cell r="D23">
            <v>24582.778000000002</v>
          </cell>
          <cell r="E23">
            <v>256054.7378</v>
          </cell>
          <cell r="F23">
            <v>67144.618000000002</v>
          </cell>
          <cell r="I23">
            <v>684041.93779999996</v>
          </cell>
        </row>
        <row r="24">
          <cell r="B24">
            <v>13625.76</v>
          </cell>
          <cell r="C24">
            <v>152601</v>
          </cell>
          <cell r="D24">
            <v>21632.887430000002</v>
          </cell>
          <cell r="E24">
            <v>123832.22258000002</v>
          </cell>
          <cell r="F24">
            <v>35258.647430000005</v>
          </cell>
          <cell r="I24">
            <v>276433.22258</v>
          </cell>
        </row>
        <row r="25">
          <cell r="B25">
            <v>42777.14</v>
          </cell>
          <cell r="C25">
            <v>398643.79</v>
          </cell>
          <cell r="D25">
            <v>32357.718099999998</v>
          </cell>
          <cell r="E25">
            <v>313306.9094</v>
          </cell>
          <cell r="F25">
            <v>75134.858099999998</v>
          </cell>
          <cell r="I25">
            <v>711950.69940000004</v>
          </cell>
        </row>
        <row r="26">
          <cell r="B26">
            <v>72240.960000000006</v>
          </cell>
          <cell r="C26">
            <v>775675.56</v>
          </cell>
          <cell r="D26">
            <v>36916.243499999997</v>
          </cell>
          <cell r="E26">
            <v>438143.96350000001</v>
          </cell>
          <cell r="F26">
            <v>109157.2035</v>
          </cell>
          <cell r="I26">
            <v>1213819.5235000001</v>
          </cell>
        </row>
        <row r="27">
          <cell r="B27">
            <v>22848.87</v>
          </cell>
          <cell r="C27">
            <v>240031.34</v>
          </cell>
          <cell r="D27">
            <v>29235.273900000004</v>
          </cell>
          <cell r="E27">
            <v>294219.79349999997</v>
          </cell>
          <cell r="F27">
            <v>52084.143900000003</v>
          </cell>
          <cell r="I27">
            <v>534251.1335</v>
          </cell>
        </row>
        <row r="28">
          <cell r="B28">
            <v>62255.86</v>
          </cell>
          <cell r="C28">
            <v>663618.65</v>
          </cell>
          <cell r="D28">
            <v>56644.006399999998</v>
          </cell>
          <cell r="E28">
            <v>693024.95209999988</v>
          </cell>
          <cell r="F28">
            <v>118899.8664</v>
          </cell>
          <cell r="I28">
            <v>1356643.6020999998</v>
          </cell>
        </row>
        <row r="29">
          <cell r="B29">
            <v>15242.44</v>
          </cell>
          <cell r="C29">
            <v>139009.18</v>
          </cell>
          <cell r="D29">
            <v>6581.4328000000005</v>
          </cell>
          <cell r="E29">
            <v>64123.866099999999</v>
          </cell>
          <cell r="F29">
            <v>21823.872800000001</v>
          </cell>
          <cell r="I29">
            <v>203133.04609999998</v>
          </cell>
        </row>
        <row r="30">
          <cell r="B30">
            <v>71408.100000000006</v>
          </cell>
          <cell r="C30">
            <v>785858.9</v>
          </cell>
          <cell r="D30">
            <v>43178.159</v>
          </cell>
          <cell r="E30">
            <v>516032.18289999996</v>
          </cell>
          <cell r="F30">
            <v>114586.25900000001</v>
          </cell>
          <cell r="I30">
            <v>1301891.0829</v>
          </cell>
        </row>
        <row r="31">
          <cell r="B31">
            <v>37533.379999999997</v>
          </cell>
          <cell r="C31">
            <v>407416.03</v>
          </cell>
          <cell r="D31">
            <v>25265.727699999999</v>
          </cell>
          <cell r="E31">
            <v>237738.25659999996</v>
          </cell>
          <cell r="F31">
            <v>62799.107699999993</v>
          </cell>
          <cell r="I31">
            <v>645154.28659999999</v>
          </cell>
        </row>
        <row r="32">
          <cell r="B32">
            <v>14365.48</v>
          </cell>
          <cell r="C32">
            <v>138534.51999999999</v>
          </cell>
          <cell r="D32">
            <v>9083.9728999999988</v>
          </cell>
          <cell r="E32">
            <v>58099.724300000002</v>
          </cell>
          <cell r="F32">
            <v>23449.452899999997</v>
          </cell>
          <cell r="I32">
            <v>196634.24429999999</v>
          </cell>
        </row>
        <row r="33">
          <cell r="B33">
            <v>16210.16</v>
          </cell>
          <cell r="C33">
            <v>154596.48000000001</v>
          </cell>
          <cell r="D33">
            <v>8238.6021000000019</v>
          </cell>
          <cell r="E33">
            <v>91633.733699999982</v>
          </cell>
          <cell r="F33">
            <v>24448.7621</v>
          </cell>
          <cell r="I33">
            <v>246230.21369999999</v>
          </cell>
        </row>
        <row r="34">
          <cell r="B34">
            <v>34085.96</v>
          </cell>
          <cell r="C34">
            <v>382342.16</v>
          </cell>
          <cell r="D34">
            <v>26005.706300000002</v>
          </cell>
          <cell r="E34">
            <v>255277.39379999999</v>
          </cell>
          <cell r="F34">
            <v>60091.666299999997</v>
          </cell>
          <cell r="I34">
            <v>637619.55379999999</v>
          </cell>
        </row>
        <row r="35">
          <cell r="B35">
            <v>1786108.7</v>
          </cell>
          <cell r="C35">
            <v>18650773.039999999</v>
          </cell>
          <cell r="D35">
            <v>1662120.7943950002</v>
          </cell>
          <cell r="E35">
            <v>17153988.968595002</v>
          </cell>
          <cell r="F35">
            <v>3448229.4943949999</v>
          </cell>
          <cell r="I35">
            <v>35804762.008595005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G24" sqref="G24"/>
    </sheetView>
  </sheetViews>
  <sheetFormatPr defaultRowHeight="13.5"/>
  <cols>
    <col min="2" max="2" width="9.75" customWidth="1"/>
    <col min="6" max="6" width="10.75" customWidth="1"/>
    <col min="7" max="7" width="10.625" customWidth="1"/>
    <col min="12" max="12" width="9.875" customWidth="1"/>
    <col min="13" max="13" width="10" customWidth="1"/>
    <col min="14" max="14" width="11" customWidth="1"/>
  </cols>
  <sheetData>
    <row r="1" spans="1:14" ht="18.75">
      <c r="A1" s="1" t="s">
        <v>0</v>
      </c>
    </row>
    <row r="2" spans="1:14" ht="2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4" t="s">
        <v>2</v>
      </c>
    </row>
    <row r="4" spans="1:14">
      <c r="A4" s="34" t="s">
        <v>3</v>
      </c>
      <c r="B4" s="36" t="s">
        <v>4</v>
      </c>
      <c r="C4" s="37"/>
      <c r="D4" s="37"/>
      <c r="E4" s="37"/>
      <c r="F4" s="37"/>
      <c r="G4" s="38"/>
      <c r="H4" s="36" t="s">
        <v>5</v>
      </c>
      <c r="I4" s="37"/>
      <c r="J4" s="37"/>
      <c r="K4" s="37"/>
      <c r="L4" s="37"/>
      <c r="M4" s="5"/>
      <c r="N4" s="34" t="s">
        <v>6</v>
      </c>
    </row>
    <row r="5" spans="1:14">
      <c r="A5" s="35"/>
      <c r="B5" s="6" t="s">
        <v>7</v>
      </c>
      <c r="C5" s="7" t="s">
        <v>8</v>
      </c>
      <c r="D5" s="6" t="s">
        <v>9</v>
      </c>
      <c r="E5" s="6" t="s">
        <v>10</v>
      </c>
      <c r="F5" s="6" t="s">
        <v>11</v>
      </c>
      <c r="G5" s="8" t="s">
        <v>12</v>
      </c>
      <c r="H5" s="6" t="s">
        <v>7</v>
      </c>
      <c r="I5" s="6" t="s">
        <v>13</v>
      </c>
      <c r="J5" s="7" t="s">
        <v>8</v>
      </c>
      <c r="K5" s="9" t="s">
        <v>9</v>
      </c>
      <c r="L5" s="10" t="s">
        <v>11</v>
      </c>
      <c r="M5" s="6" t="s">
        <v>12</v>
      </c>
      <c r="N5" s="35"/>
    </row>
    <row r="6" spans="1:14">
      <c r="A6" s="11" t="s">
        <v>14</v>
      </c>
      <c r="B6" s="12">
        <v>117.51043414</v>
      </c>
      <c r="C6" s="12">
        <v>9.5860900299999994</v>
      </c>
      <c r="D6" s="12">
        <v>34.8779708422</v>
      </c>
      <c r="E6" s="12">
        <v>0.14554099000000001</v>
      </c>
      <c r="F6" s="12">
        <f t="shared" ref="F6:F16" si="0">SUM(B6:E6)</f>
        <v>162.12003600220001</v>
      </c>
      <c r="G6" s="12">
        <f>F6</f>
        <v>162.12003600220001</v>
      </c>
      <c r="H6" s="12">
        <v>71.15669595</v>
      </c>
      <c r="I6" s="12">
        <v>49.081006520000003</v>
      </c>
      <c r="J6" s="12">
        <v>9.2372328420000009</v>
      </c>
      <c r="K6" s="12">
        <v>1.1625373E-2</v>
      </c>
      <c r="L6" s="12">
        <f t="shared" ref="L6:L16" si="1">SUM(H6:K6)</f>
        <v>129.486560685</v>
      </c>
      <c r="M6" s="12">
        <f>L6</f>
        <v>129.486560685</v>
      </c>
      <c r="N6" s="12">
        <f>F6+L6</f>
        <v>291.60659668720001</v>
      </c>
    </row>
    <row r="7" spans="1:14">
      <c r="A7" s="11" t="s">
        <v>15</v>
      </c>
      <c r="B7" s="12">
        <v>104.77761228</v>
      </c>
      <c r="C7" s="12">
        <v>11.62658467</v>
      </c>
      <c r="D7" s="12">
        <v>36.423515583700002</v>
      </c>
      <c r="E7" s="12">
        <v>0.13063585</v>
      </c>
      <c r="F7" s="12">
        <f t="shared" si="0"/>
        <v>152.95834838370001</v>
      </c>
      <c r="G7" s="12">
        <f t="shared" ref="G7:G16" si="2">G6+F7</f>
        <v>315.07838438589999</v>
      </c>
      <c r="H7" s="12">
        <v>69.187029800000005</v>
      </c>
      <c r="I7" s="12">
        <v>49.99214508</v>
      </c>
      <c r="J7" s="12">
        <v>9.3969282251000017</v>
      </c>
      <c r="K7" s="12">
        <v>7.0870689999999997E-3</v>
      </c>
      <c r="L7" s="12">
        <f t="shared" si="1"/>
        <v>128.5831901741</v>
      </c>
      <c r="M7" s="12">
        <f>M6+L7</f>
        <v>258.0697508591</v>
      </c>
      <c r="N7" s="12">
        <f>F7+L7</f>
        <v>281.54153855779998</v>
      </c>
    </row>
    <row r="8" spans="1:14">
      <c r="A8" s="11" t="s">
        <v>16</v>
      </c>
      <c r="B8" s="12">
        <v>144.20667484000001</v>
      </c>
      <c r="C8" s="12">
        <v>11.02881021</v>
      </c>
      <c r="D8" s="12">
        <v>42.893544300000002</v>
      </c>
      <c r="E8" s="12">
        <v>0.17432172000000001</v>
      </c>
      <c r="F8" s="12">
        <f t="shared" si="0"/>
        <v>198.30335106999999</v>
      </c>
      <c r="G8" s="12">
        <f t="shared" si="2"/>
        <v>513.38173545589996</v>
      </c>
      <c r="H8" s="12">
        <v>100.25948482999998</v>
      </c>
      <c r="I8" s="12">
        <v>67.686057199999993</v>
      </c>
      <c r="J8" s="12">
        <v>13.068631782300002</v>
      </c>
      <c r="K8" s="12">
        <v>1.0895128E-2</v>
      </c>
      <c r="L8" s="12">
        <f t="shared" si="1"/>
        <v>181.02506894029995</v>
      </c>
      <c r="M8" s="12">
        <f>M7+L8</f>
        <v>439.09481979939994</v>
      </c>
      <c r="N8" s="12">
        <f>F8+L8</f>
        <v>379.32842001029996</v>
      </c>
    </row>
    <row r="9" spans="1:14">
      <c r="A9" s="11" t="s">
        <v>17</v>
      </c>
      <c r="B9" s="12">
        <v>135.99054583999998</v>
      </c>
      <c r="C9" s="12">
        <v>12.03732033</v>
      </c>
      <c r="D9" s="12">
        <v>39.052182280000004</v>
      </c>
      <c r="E9" s="12">
        <v>0.15500141000000001</v>
      </c>
      <c r="F9" s="12">
        <f t="shared" si="0"/>
        <v>187.23504986</v>
      </c>
      <c r="G9" s="12">
        <f t="shared" si="2"/>
        <v>700.61678531589996</v>
      </c>
      <c r="H9" s="12">
        <v>97.748554919999989</v>
      </c>
      <c r="I9" s="12">
        <v>87.455554579999998</v>
      </c>
      <c r="J9" s="12">
        <v>10.0034434018</v>
      </c>
      <c r="K9" s="12">
        <v>8.9999999999999993E-3</v>
      </c>
      <c r="L9" s="12">
        <f t="shared" si="1"/>
        <v>195.21655290179999</v>
      </c>
      <c r="M9" s="12">
        <f t="shared" ref="M9:M16" si="3">SUM(M8+L9)</f>
        <v>634.31137270119996</v>
      </c>
      <c r="N9" s="12">
        <f t="shared" ref="N9:N16" si="4">SUM(F9+L9)</f>
        <v>382.45160276180002</v>
      </c>
    </row>
    <row r="10" spans="1:14">
      <c r="A10" s="11" t="s">
        <v>18</v>
      </c>
      <c r="B10" s="12">
        <v>131.16829376000001</v>
      </c>
      <c r="C10" s="12">
        <v>11.310618949999999</v>
      </c>
      <c r="D10" s="12">
        <v>39.629383240000003</v>
      </c>
      <c r="E10" s="12">
        <v>0.1629061</v>
      </c>
      <c r="F10" s="12">
        <f t="shared" si="0"/>
        <v>182.27120205</v>
      </c>
      <c r="G10" s="12">
        <f t="shared" si="2"/>
        <v>882.88798736590002</v>
      </c>
      <c r="H10" s="12">
        <v>95.575432840000005</v>
      </c>
      <c r="I10" s="12">
        <v>88.042610400000001</v>
      </c>
      <c r="J10" s="12">
        <v>11.0509905133</v>
      </c>
      <c r="K10" s="13">
        <v>6.581628E-3</v>
      </c>
      <c r="L10" s="12">
        <f t="shared" si="1"/>
        <v>194.67561538130002</v>
      </c>
      <c r="M10" s="12">
        <f t="shared" si="3"/>
        <v>828.98698808249992</v>
      </c>
      <c r="N10" s="12">
        <f t="shared" si="4"/>
        <v>376.94681743130002</v>
      </c>
    </row>
    <row r="11" spans="1:14">
      <c r="A11" s="11" t="s">
        <v>19</v>
      </c>
      <c r="B11" s="12">
        <v>130.37799336</v>
      </c>
      <c r="C11" s="12">
        <v>9.8765986999999988</v>
      </c>
      <c r="D11" s="12">
        <v>37.816675780000004</v>
      </c>
      <c r="E11" s="12">
        <v>0.16597023999999999</v>
      </c>
      <c r="F11" s="12">
        <f t="shared" si="0"/>
        <v>178.23723808</v>
      </c>
      <c r="G11" s="12">
        <f t="shared" si="2"/>
        <v>1061.1252254459</v>
      </c>
      <c r="H11" s="12">
        <v>85.897840619999997</v>
      </c>
      <c r="I11" s="12">
        <v>63.456661539999999</v>
      </c>
      <c r="J11" s="12">
        <v>10.824535526900004</v>
      </c>
      <c r="K11" s="13">
        <v>5.9330709999999998E-3</v>
      </c>
      <c r="L11" s="12">
        <f t="shared" si="1"/>
        <v>160.18497075789998</v>
      </c>
      <c r="M11" s="12">
        <f t="shared" si="3"/>
        <v>989.17195884039984</v>
      </c>
      <c r="N11" s="12">
        <f t="shared" si="4"/>
        <v>338.42220883789997</v>
      </c>
    </row>
    <row r="12" spans="1:14">
      <c r="A12" s="11" t="s">
        <v>20</v>
      </c>
      <c r="B12" s="12">
        <v>127.07881251999999</v>
      </c>
      <c r="C12" s="12">
        <v>8.5167943299999997</v>
      </c>
      <c r="D12" s="12">
        <v>38.385807020000001</v>
      </c>
      <c r="E12" s="12">
        <v>0.19777462000000001</v>
      </c>
      <c r="F12" s="12">
        <f t="shared" si="0"/>
        <v>174.17918848999997</v>
      </c>
      <c r="G12" s="12">
        <f t="shared" si="2"/>
        <v>1235.3044139358999</v>
      </c>
      <c r="H12" s="12">
        <v>86.509623940000012</v>
      </c>
      <c r="I12" s="12">
        <v>67.766547159999988</v>
      </c>
      <c r="J12" s="12">
        <v>9.0853104431000009</v>
      </c>
      <c r="K12" s="12">
        <v>5.3046870000000006E-3</v>
      </c>
      <c r="L12" s="12">
        <f t="shared" si="1"/>
        <v>163.36678623010002</v>
      </c>
      <c r="M12" s="12">
        <f t="shared" si="3"/>
        <v>1152.5387450704998</v>
      </c>
      <c r="N12" s="12">
        <f t="shared" si="4"/>
        <v>337.54597472009999</v>
      </c>
    </row>
    <row r="13" spans="1:14">
      <c r="A13" s="11" t="s">
        <v>21</v>
      </c>
      <c r="B13" s="12">
        <v>127.75443632</v>
      </c>
      <c r="C13" s="12">
        <v>8.9235186500000001</v>
      </c>
      <c r="D13" s="12">
        <v>37.868197379999998</v>
      </c>
      <c r="E13" s="12">
        <v>0.15975278000000001</v>
      </c>
      <c r="F13" s="12">
        <f t="shared" si="0"/>
        <v>174.70590512999999</v>
      </c>
      <c r="G13" s="12">
        <f t="shared" si="2"/>
        <v>1410.0103190658999</v>
      </c>
      <c r="H13" s="12">
        <v>83.53183172</v>
      </c>
      <c r="I13" s="12">
        <v>84.056052599999973</v>
      </c>
      <c r="J13" s="12">
        <v>8.3705387400000024</v>
      </c>
      <c r="K13" s="12">
        <v>6.8022890000000004E-3</v>
      </c>
      <c r="L13" s="12">
        <f t="shared" si="1"/>
        <v>175.96522534899998</v>
      </c>
      <c r="M13" s="12">
        <f t="shared" si="3"/>
        <v>1328.5039704194996</v>
      </c>
      <c r="N13" s="12">
        <f t="shared" si="4"/>
        <v>350.671130479</v>
      </c>
    </row>
    <row r="14" spans="1:14">
      <c r="A14" s="11" t="s">
        <v>22</v>
      </c>
      <c r="B14" s="12">
        <v>126.98564252</v>
      </c>
      <c r="C14" s="12">
        <v>11.5574888</v>
      </c>
      <c r="D14" s="12">
        <v>37.431225409999989</v>
      </c>
      <c r="E14" s="12">
        <v>0.14430528000000001</v>
      </c>
      <c r="F14" s="12">
        <f t="shared" si="0"/>
        <v>176.11866200999998</v>
      </c>
      <c r="G14" s="12">
        <f t="shared" si="2"/>
        <v>1586.1289810758999</v>
      </c>
      <c r="H14" s="12">
        <v>85.02529598000001</v>
      </c>
      <c r="I14" s="12">
        <v>98.004646079999972</v>
      </c>
      <c r="J14" s="12">
        <v>10.130435479999997</v>
      </c>
      <c r="K14" s="12">
        <v>2.718729E-3</v>
      </c>
      <c r="L14" s="12">
        <f t="shared" si="1"/>
        <v>193.16309626899999</v>
      </c>
      <c r="M14" s="12">
        <f t="shared" si="3"/>
        <v>1521.6670666884997</v>
      </c>
      <c r="N14" s="12">
        <f t="shared" si="4"/>
        <v>369.28175827899997</v>
      </c>
    </row>
    <row r="15" spans="1:14">
      <c r="A15" s="11" t="s">
        <v>23</v>
      </c>
      <c r="B15" s="12">
        <v>135.80251319999999</v>
      </c>
      <c r="C15" s="12">
        <v>9.4076459099999994</v>
      </c>
      <c r="D15" s="12">
        <v>37.772711180000002</v>
      </c>
      <c r="E15" s="12">
        <v>0.13835521000000001</v>
      </c>
      <c r="F15" s="12">
        <f t="shared" si="0"/>
        <v>183.12122549999998</v>
      </c>
      <c r="G15" s="12">
        <f t="shared" si="2"/>
        <v>1769.2502065758999</v>
      </c>
      <c r="H15" s="12">
        <v>85.510206750000009</v>
      </c>
      <c r="I15" s="12">
        <v>96.570167679999997</v>
      </c>
      <c r="J15" s="12">
        <v>11.32592137</v>
      </c>
      <c r="K15" s="12">
        <v>3.53345E-3</v>
      </c>
      <c r="L15" s="12">
        <f t="shared" si="1"/>
        <v>193.40982925</v>
      </c>
      <c r="M15" s="12">
        <f t="shared" si="3"/>
        <v>1715.0768959384998</v>
      </c>
      <c r="N15" s="12">
        <f t="shared" si="4"/>
        <v>376.53105474999995</v>
      </c>
    </row>
    <row r="16" spans="1:14">
      <c r="A16" s="11" t="s">
        <v>24</v>
      </c>
      <c r="B16" s="12">
        <v>143.78761499999999</v>
      </c>
      <c r="C16" s="12">
        <v>10.5517965</v>
      </c>
      <c r="D16" s="12">
        <v>39.561580339999999</v>
      </c>
      <c r="E16" s="12">
        <v>0.12138904</v>
      </c>
      <c r="F16" s="12">
        <f t="shared" si="0"/>
        <v>194.02238087999999</v>
      </c>
      <c r="G16" s="12">
        <f t="shared" si="2"/>
        <v>1963.2725874558998</v>
      </c>
      <c r="H16" s="12">
        <v>92.06013477999997</v>
      </c>
      <c r="I16" s="12">
        <v>90.54448246000004</v>
      </c>
      <c r="J16" s="12">
        <v>8.9149226999999946</v>
      </c>
      <c r="K16" s="12">
        <v>5.3431989999999999E-3</v>
      </c>
      <c r="L16" s="12">
        <f t="shared" si="1"/>
        <v>191.52488313900002</v>
      </c>
      <c r="M16" s="12">
        <f t="shared" si="3"/>
        <v>1906.6017790774997</v>
      </c>
      <c r="N16" s="12">
        <f t="shared" si="4"/>
        <v>385.54726401900001</v>
      </c>
    </row>
    <row r="17" spans="1:14">
      <c r="A17" s="11" t="s">
        <v>25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  <c r="L17" s="14"/>
      <c r="M17" s="14"/>
      <c r="N17" s="14"/>
    </row>
    <row r="18" spans="1:14">
      <c r="A18" s="6" t="s">
        <v>26</v>
      </c>
      <c r="B18" s="12">
        <f>SUM(B6:B17)</f>
        <v>1425.44057378</v>
      </c>
      <c r="C18" s="12">
        <f>SUM(C6:C17)</f>
        <v>114.42326707999999</v>
      </c>
      <c r="D18" s="12">
        <f>SUM(D6:D17)</f>
        <v>421.71279335589992</v>
      </c>
      <c r="E18" s="12">
        <f>SUM(E6:E17)</f>
        <v>1.6959532399999999</v>
      </c>
      <c r="F18" s="12">
        <f>SUM(F6:F17)</f>
        <v>1963.2725874558998</v>
      </c>
      <c r="G18" s="12" t="s">
        <v>27</v>
      </c>
      <c r="H18" s="12">
        <f>SUM(H6:H17)</f>
        <v>952.4621321300001</v>
      </c>
      <c r="I18" s="12">
        <f>SUM(I6:I17)</f>
        <v>842.65593129999991</v>
      </c>
      <c r="J18" s="12">
        <f>SUM(J6:J17)</f>
        <v>111.40889102450001</v>
      </c>
      <c r="K18" s="12">
        <f>SUM(K6:K17)</f>
        <v>7.4824623000000007E-2</v>
      </c>
      <c r="L18" s="12">
        <f>SUM(L6:L17)</f>
        <v>1906.6017790774997</v>
      </c>
      <c r="M18" s="12" t="s">
        <v>27</v>
      </c>
      <c r="N18" s="12">
        <f>SUM(N6:N17)</f>
        <v>3869.8743665334</v>
      </c>
    </row>
  </sheetData>
  <mergeCells count="5">
    <mergeCell ref="A2:N2"/>
    <mergeCell ref="A4:A5"/>
    <mergeCell ref="B4:G4"/>
    <mergeCell ref="H4:L4"/>
    <mergeCell ref="N4:N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28" sqref="B28"/>
    </sheetView>
  </sheetViews>
  <sheetFormatPr defaultRowHeight="13.5"/>
  <cols>
    <col min="1" max="1" width="19.625" customWidth="1"/>
    <col min="3" max="3" width="10.75" customWidth="1"/>
    <col min="6" max="6" width="14" customWidth="1"/>
    <col min="7" max="7" width="13.375" customWidth="1"/>
    <col min="8" max="8" width="13.625" customWidth="1"/>
  </cols>
  <sheetData>
    <row r="1" spans="1:8" ht="18.75">
      <c r="A1" s="1" t="s">
        <v>28</v>
      </c>
    </row>
    <row r="2" spans="1:8" ht="20.25">
      <c r="A2" s="39" t="s">
        <v>29</v>
      </c>
      <c r="B2" s="39"/>
      <c r="C2" s="39"/>
      <c r="D2" s="39"/>
      <c r="E2" s="39"/>
      <c r="F2" s="39"/>
      <c r="G2" s="39"/>
      <c r="H2" s="39"/>
    </row>
    <row r="3" spans="1:8">
      <c r="A3" s="16"/>
      <c r="B3" s="16"/>
      <c r="C3" s="16"/>
      <c r="D3" s="17"/>
      <c r="E3" s="17"/>
      <c r="F3" s="16"/>
      <c r="G3" s="16"/>
      <c r="H3" s="16" t="s">
        <v>30</v>
      </c>
    </row>
    <row r="4" spans="1:8">
      <c r="A4" s="40" t="s">
        <v>31</v>
      </c>
      <c r="B4" s="40" t="s">
        <v>32</v>
      </c>
      <c r="C4" s="40"/>
      <c r="D4" s="40"/>
      <c r="E4" s="40"/>
      <c r="F4" s="40" t="s">
        <v>33</v>
      </c>
      <c r="G4" s="40"/>
      <c r="H4" s="40"/>
    </row>
    <row r="5" spans="1:8">
      <c r="A5" s="40"/>
      <c r="B5" s="6" t="s">
        <v>34</v>
      </c>
      <c r="C5" s="6" t="s">
        <v>35</v>
      </c>
      <c r="D5" s="18" t="s">
        <v>36</v>
      </c>
      <c r="E5" s="18" t="s">
        <v>37</v>
      </c>
      <c r="F5" s="6" t="s">
        <v>34</v>
      </c>
      <c r="G5" s="6" t="s">
        <v>35</v>
      </c>
      <c r="H5" s="18" t="s">
        <v>36</v>
      </c>
    </row>
    <row r="6" spans="1:8">
      <c r="A6" s="19" t="s">
        <v>38</v>
      </c>
      <c r="B6" s="12">
        <f>SUM(B7:B10)</f>
        <v>194.02238087999999</v>
      </c>
      <c r="C6" s="12">
        <f>SUM(C7:C10)</f>
        <v>178.61087000000001</v>
      </c>
      <c r="D6" s="20">
        <f>(B6-C6)/C6</f>
        <v>8.628540289849089E-2</v>
      </c>
      <c r="E6" s="20">
        <f>(B6-[1]上月!B2)/[1]上月!B2</f>
        <v>5.9529720545693963E-2</v>
      </c>
      <c r="F6" s="12">
        <f>SUM(F7:F10)</f>
        <v>1963.2725874559001</v>
      </c>
      <c r="G6" s="12">
        <f>SUM(G7:G10)</f>
        <v>1865.0773030000003</v>
      </c>
      <c r="H6" s="20">
        <f>(F6-G6)/G6</f>
        <v>5.2649444769903887E-2</v>
      </c>
    </row>
    <row r="7" spans="1:8">
      <c r="A7" s="21" t="s">
        <v>39</v>
      </c>
      <c r="B7" s="12">
        <v>143.78761499999999</v>
      </c>
      <c r="C7" s="22">
        <v>129.62806799999998</v>
      </c>
      <c r="D7" s="20">
        <f t="shared" ref="D7:D18" si="0">(B7-C7)/C7</f>
        <v>0.10923210704644619</v>
      </c>
      <c r="E7" s="20">
        <f>(B7-[1]上月!B3)/[1]上月!B3</f>
        <v>5.8799366903027207E-2</v>
      </c>
      <c r="F7" s="12">
        <v>1425.44057378</v>
      </c>
      <c r="G7" s="12">
        <v>1323.8094120000001</v>
      </c>
      <c r="H7" s="20">
        <f>(F7-G7)/G7</f>
        <v>7.6771747397124529E-2</v>
      </c>
    </row>
    <row r="8" spans="1:8">
      <c r="A8" s="21" t="s">
        <v>40</v>
      </c>
      <c r="B8" s="12">
        <v>10.5517965</v>
      </c>
      <c r="C8" s="22">
        <v>11.433185999999999</v>
      </c>
      <c r="D8" s="20">
        <f>(B8-C8)/C8</f>
        <v>-7.7090454051915114E-2</v>
      </c>
      <c r="E8" s="20">
        <f>(B8-[1]上月!B4)/[1]上月!B4</f>
        <v>0.12161922344290281</v>
      </c>
      <c r="F8" s="12">
        <v>114.42326707999999</v>
      </c>
      <c r="G8" s="12">
        <v>134.53657200000001</v>
      </c>
      <c r="H8" s="20">
        <f>(F8-G8)/G8</f>
        <v>-0.14950064968208063</v>
      </c>
    </row>
    <row r="9" spans="1:8">
      <c r="A9" s="21" t="s">
        <v>41</v>
      </c>
      <c r="B9" s="12">
        <v>39.561580339999999</v>
      </c>
      <c r="C9" s="22">
        <v>37.366472999999999</v>
      </c>
      <c r="D9" s="20">
        <f>(B9-C9)/C9</f>
        <v>5.8745371552728562E-2</v>
      </c>
      <c r="E9" s="20">
        <f>(B9-[1]上月!B5)/[1]上月!B5</f>
        <v>4.7358770501683571E-2</v>
      </c>
      <c r="F9" s="12">
        <v>421.71279335589992</v>
      </c>
      <c r="G9" s="12">
        <v>404.23941000000002</v>
      </c>
      <c r="H9" s="20">
        <f>(F9-G9)/G9</f>
        <v>4.3225333610841896E-2</v>
      </c>
    </row>
    <row r="10" spans="1:8">
      <c r="A10" s="21" t="s">
        <v>42</v>
      </c>
      <c r="B10" s="12">
        <v>0.12138904</v>
      </c>
      <c r="C10" s="22">
        <v>0.183143</v>
      </c>
      <c r="D10" s="20">
        <f>(B10-C10)/C10</f>
        <v>-0.33718984618576736</v>
      </c>
      <c r="E10" s="20">
        <f>(B10-[1]上月!B6)/[1]上月!B6</f>
        <v>-0.12262761915507195</v>
      </c>
      <c r="F10" s="12">
        <v>1.6959532399999999</v>
      </c>
      <c r="G10" s="12">
        <v>2.4919090000000002</v>
      </c>
      <c r="H10" s="20">
        <f>(F10-G10)/G10</f>
        <v>-0.31941606214352136</v>
      </c>
    </row>
    <row r="11" spans="1:8">
      <c r="A11" s="19" t="s">
        <v>43</v>
      </c>
      <c r="B11" s="12">
        <f>SUM(B12:B15)</f>
        <v>191.52488313900002</v>
      </c>
      <c r="C11" s="12">
        <f>SUM(C12:C15)</f>
        <v>166.2120794395</v>
      </c>
      <c r="D11" s="20">
        <f t="shared" si="0"/>
        <v>0.15229220273797067</v>
      </c>
      <c r="E11" s="20">
        <f>(B11-[1]上月!B7)/[1]上月!B7</f>
        <v>-9.7458651316190883E-3</v>
      </c>
      <c r="F11" s="12">
        <f>SUM(F12:F15)</f>
        <v>1906.6017790774999</v>
      </c>
      <c r="G11" s="12">
        <f>SUM(G12:G15)</f>
        <v>1715.3988968594999</v>
      </c>
      <c r="H11" s="20">
        <f t="shared" ref="H11:H18" si="1">(F11-G11)/G11</f>
        <v>0.11146263564005342</v>
      </c>
    </row>
    <row r="12" spans="1:8">
      <c r="A12" s="23" t="s">
        <v>44</v>
      </c>
      <c r="B12" s="12">
        <v>92.06013477999997</v>
      </c>
      <c r="C12" s="12">
        <v>87.330603969999999</v>
      </c>
      <c r="D12" s="20">
        <f t="shared" si="0"/>
        <v>5.4156625455432213E-2</v>
      </c>
      <c r="E12" s="20">
        <f>(B12-[1]上月!B8)/[1]上月!B8</f>
        <v>7.6598201301857571E-2</v>
      </c>
      <c r="F12" s="12">
        <v>952.4621321300001</v>
      </c>
      <c r="G12" s="12">
        <v>890.93673371999989</v>
      </c>
      <c r="H12" s="20">
        <f t="shared" si="1"/>
        <v>6.9056977988895193E-2</v>
      </c>
    </row>
    <row r="13" spans="1:8">
      <c r="A13" s="23" t="s">
        <v>45</v>
      </c>
      <c r="B13" s="12">
        <v>90.54448246000004</v>
      </c>
      <c r="C13" s="12">
        <v>69.026547440000002</v>
      </c>
      <c r="D13" s="20">
        <f t="shared" si="0"/>
        <v>0.31173419239465933</v>
      </c>
      <c r="E13" s="20">
        <f>(B13-[1]上月!B9)/[1]上月!B9</f>
        <v>-6.2396963418009023E-2</v>
      </c>
      <c r="F13" s="12">
        <v>842.65593129999991</v>
      </c>
      <c r="G13" s="12">
        <v>700.87812198000006</v>
      </c>
      <c r="H13" s="20">
        <f t="shared" si="1"/>
        <v>0.20228596795042428</v>
      </c>
    </row>
    <row r="14" spans="1:8">
      <c r="A14" s="23" t="s">
        <v>46</v>
      </c>
      <c r="B14" s="12">
        <v>8.9149226999999946</v>
      </c>
      <c r="C14" s="12">
        <v>9.8477870764999995</v>
      </c>
      <c r="D14" s="20">
        <f>(B14-C14)/C14</f>
        <v>-9.4728325181412637E-2</v>
      </c>
      <c r="E14" s="20">
        <f>(B14-[1]上月!B10)/[1]上月!B10</f>
        <v>-0.21287439593093388</v>
      </c>
      <c r="F14" s="12">
        <v>111.40889102450001</v>
      </c>
      <c r="G14" s="12">
        <v>123.51419992150001</v>
      </c>
      <c r="H14" s="20">
        <f t="shared" si="1"/>
        <v>-9.8007426714447274E-2</v>
      </c>
    </row>
    <row r="15" spans="1:8">
      <c r="A15" s="23" t="s">
        <v>47</v>
      </c>
      <c r="B15" s="13">
        <v>5.3431989999999999E-3</v>
      </c>
      <c r="C15" s="12">
        <v>7.1409529999999976E-3</v>
      </c>
      <c r="D15" s="20">
        <f>(B15-C15)/C15</f>
        <v>-0.25175267222736214</v>
      </c>
      <c r="E15" s="20">
        <f>(B15-[1]上月!B11)/[1]上月!B11</f>
        <v>0.5121762017291881</v>
      </c>
      <c r="F15" s="12">
        <v>7.4824623000000007E-2</v>
      </c>
      <c r="G15" s="12">
        <v>6.9841237999999986E-2</v>
      </c>
      <c r="H15" s="20">
        <f t="shared" si="1"/>
        <v>7.1353045030502202E-2</v>
      </c>
    </row>
    <row r="16" spans="1:8">
      <c r="A16" s="19" t="s">
        <v>48</v>
      </c>
      <c r="B16" s="12">
        <f>B6+B11</f>
        <v>385.54726401900001</v>
      </c>
      <c r="C16" s="12">
        <f>SUM(C17:C21)</f>
        <v>344.82294943950001</v>
      </c>
      <c r="D16" s="20">
        <f t="shared" si="0"/>
        <v>0.11810210035525834</v>
      </c>
      <c r="E16" s="20">
        <f>(B16-[1]上月!B12)/[1]上月!B12</f>
        <v>2.3945459890383873E-2</v>
      </c>
      <c r="F16" s="12">
        <f>F6+F11</f>
        <v>3869.8743665334</v>
      </c>
      <c r="G16" s="12">
        <f>G6+G11</f>
        <v>3580.4761998595004</v>
      </c>
      <c r="H16" s="20">
        <f t="shared" si="1"/>
        <v>8.0826725418606526E-2</v>
      </c>
    </row>
    <row r="17" spans="1:8">
      <c r="A17" s="23" t="s">
        <v>49</v>
      </c>
      <c r="B17" s="12">
        <f>B7+B12</f>
        <v>235.84774977999996</v>
      </c>
      <c r="C17" s="12">
        <f>C7+C12</f>
        <v>216.95867196999998</v>
      </c>
      <c r="D17" s="20">
        <f>(B17-C17)/C17</f>
        <v>8.7063022825895009E-2</v>
      </c>
      <c r="E17" s="20">
        <f>(B17-[1]上月!B13)/[1]上月!B13</f>
        <v>6.5676432124117307E-2</v>
      </c>
      <c r="F17" s="12">
        <f>F7+F12</f>
        <v>2377.9027059099999</v>
      </c>
      <c r="G17" s="12">
        <f>G7+G12</f>
        <v>2214.7461457199997</v>
      </c>
      <c r="H17" s="20">
        <f t="shared" si="1"/>
        <v>7.3668289481076857E-2</v>
      </c>
    </row>
    <row r="18" spans="1:8">
      <c r="A18" s="23" t="s">
        <v>50</v>
      </c>
      <c r="B18" s="12">
        <f>B13</f>
        <v>90.54448246000004</v>
      </c>
      <c r="C18" s="12">
        <f>C13</f>
        <v>69.026547440000002</v>
      </c>
      <c r="D18" s="20">
        <f t="shared" si="0"/>
        <v>0.31173419239465933</v>
      </c>
      <c r="E18" s="20">
        <f>(B18-[1]上月!B14)/[1]上月!B14</f>
        <v>-6.2396963418009023E-2</v>
      </c>
      <c r="F18" s="12">
        <f>F13</f>
        <v>842.65593129999991</v>
      </c>
      <c r="G18" s="12">
        <f>G13</f>
        <v>700.87812198000006</v>
      </c>
      <c r="H18" s="20">
        <f t="shared" si="1"/>
        <v>0.20228596795042428</v>
      </c>
    </row>
    <row r="19" spans="1:8">
      <c r="A19" s="23" t="s">
        <v>51</v>
      </c>
      <c r="B19" s="12">
        <f>B8+B14</f>
        <v>19.466719199999993</v>
      </c>
      <c r="C19" s="12">
        <f>C8+C14</f>
        <v>21.280973076499997</v>
      </c>
      <c r="D19" s="20">
        <f>(B19-C19)/C19</f>
        <v>-8.525239282894613E-2</v>
      </c>
      <c r="E19" s="20">
        <f>(B19-[1]上月!B15)/[1]上月!B15</f>
        <v>-6.110130798485567E-2</v>
      </c>
      <c r="F19" s="12">
        <f>F8+F14</f>
        <v>225.8321581045</v>
      </c>
      <c r="G19" s="12">
        <f>G8+G14</f>
        <v>258.05077192150003</v>
      </c>
      <c r="H19" s="20">
        <f>(F19-G19)/G19</f>
        <v>-0.12485377810379522</v>
      </c>
    </row>
    <row r="20" spans="1:8">
      <c r="A20" s="23" t="s">
        <v>52</v>
      </c>
      <c r="B20" s="12">
        <f>B9+B15</f>
        <v>39.566923539000001</v>
      </c>
      <c r="C20" s="12">
        <f>C9+C15</f>
        <v>37.373613952999996</v>
      </c>
      <c r="D20" s="20">
        <f>(B20-C20)/C20</f>
        <v>5.868604488605917E-2</v>
      </c>
      <c r="E20" s="20">
        <f>(B20-[1]上月!B16)/[1]上月!B16</f>
        <v>4.7402247802523306E-2</v>
      </c>
      <c r="F20" s="12">
        <f>F9+F15</f>
        <v>421.7876179788999</v>
      </c>
      <c r="G20" s="12">
        <f>G9+G15</f>
        <v>404.309251238</v>
      </c>
      <c r="H20" s="20">
        <f>(F20-G20)/G20</f>
        <v>4.3230192451399328E-2</v>
      </c>
    </row>
    <row r="21" spans="1:8">
      <c r="A21" s="23" t="s">
        <v>53</v>
      </c>
      <c r="B21" s="12">
        <f>B10</f>
        <v>0.12138904</v>
      </c>
      <c r="C21" s="12">
        <f>C10</f>
        <v>0.183143</v>
      </c>
      <c r="D21" s="20">
        <f>(B21-C21)/C21</f>
        <v>-0.33718984618576736</v>
      </c>
      <c r="E21" s="20">
        <f>(B21-[1]上月!B17)/[1]上月!B17</f>
        <v>-0.12262761915507195</v>
      </c>
      <c r="F21" s="12">
        <f>F10</f>
        <v>1.6959532399999999</v>
      </c>
      <c r="G21" s="12">
        <f>G10</f>
        <v>2.4919090000000002</v>
      </c>
      <c r="H21" s="20">
        <f>(F21-G21)/G21</f>
        <v>-0.31941606214352136</v>
      </c>
    </row>
  </sheetData>
  <mergeCells count="4">
    <mergeCell ref="A2:H2"/>
    <mergeCell ref="A4:A5"/>
    <mergeCell ref="B4:E4"/>
    <mergeCell ref="F4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N28" sqref="N28"/>
    </sheetView>
  </sheetViews>
  <sheetFormatPr defaultRowHeight="13.5"/>
  <sheetData>
    <row r="1" spans="1:13" ht="21">
      <c r="A1" s="41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5">
      <c r="A2" s="24"/>
      <c r="B2" s="25"/>
      <c r="C2" s="26"/>
      <c r="D2" s="25"/>
      <c r="E2" s="26"/>
      <c r="F2" s="25"/>
      <c r="G2" s="26"/>
      <c r="H2" s="25"/>
      <c r="I2" s="26"/>
      <c r="J2" s="25"/>
      <c r="K2" s="26"/>
      <c r="L2" s="43" t="s">
        <v>55</v>
      </c>
      <c r="M2" s="43"/>
    </row>
    <row r="3" spans="1:13">
      <c r="A3" s="44" t="s">
        <v>56</v>
      </c>
      <c r="B3" s="44" t="s">
        <v>57</v>
      </c>
      <c r="C3" s="45"/>
      <c r="D3" s="45"/>
      <c r="E3" s="45"/>
      <c r="F3" s="44" t="s">
        <v>58</v>
      </c>
      <c r="G3" s="45"/>
      <c r="H3" s="45"/>
      <c r="I3" s="45"/>
      <c r="J3" s="44" t="s">
        <v>59</v>
      </c>
      <c r="K3" s="45"/>
      <c r="L3" s="45"/>
      <c r="M3" s="45"/>
    </row>
    <row r="4" spans="1:13">
      <c r="A4" s="44"/>
      <c r="B4" s="46" t="s">
        <v>60</v>
      </c>
      <c r="C4" s="47"/>
      <c r="D4" s="44" t="s">
        <v>61</v>
      </c>
      <c r="E4" s="45"/>
      <c r="F4" s="46" t="s">
        <v>60</v>
      </c>
      <c r="G4" s="47"/>
      <c r="H4" s="44" t="s">
        <v>61</v>
      </c>
      <c r="I4" s="45"/>
      <c r="J4" s="46" t="s">
        <v>60</v>
      </c>
      <c r="K4" s="47"/>
      <c r="L4" s="44" t="s">
        <v>61</v>
      </c>
      <c r="M4" s="45"/>
    </row>
    <row r="5" spans="1:13">
      <c r="A5" s="44"/>
      <c r="B5" s="48" t="s">
        <v>62</v>
      </c>
      <c r="C5" s="27" t="s">
        <v>63</v>
      </c>
      <c r="D5" s="49" t="s">
        <v>64</v>
      </c>
      <c r="E5" s="27" t="s">
        <v>63</v>
      </c>
      <c r="F5" s="48" t="s">
        <v>62</v>
      </c>
      <c r="G5" s="27" t="s">
        <v>63</v>
      </c>
      <c r="H5" s="48" t="s">
        <v>64</v>
      </c>
      <c r="I5" s="27" t="s">
        <v>63</v>
      </c>
      <c r="J5" s="48" t="s">
        <v>62</v>
      </c>
      <c r="K5" s="27" t="s">
        <v>63</v>
      </c>
      <c r="L5" s="48" t="s">
        <v>64</v>
      </c>
      <c r="M5" s="27" t="s">
        <v>63</v>
      </c>
    </row>
    <row r="6" spans="1:13">
      <c r="A6" s="44"/>
      <c r="B6" s="48"/>
      <c r="C6" s="28" t="s">
        <v>65</v>
      </c>
      <c r="D6" s="50"/>
      <c r="E6" s="28" t="s">
        <v>65</v>
      </c>
      <c r="F6" s="48"/>
      <c r="G6" s="28" t="s">
        <v>65</v>
      </c>
      <c r="H6" s="48"/>
      <c r="I6" s="28" t="s">
        <v>65</v>
      </c>
      <c r="J6" s="48"/>
      <c r="K6" s="28" t="s">
        <v>65</v>
      </c>
      <c r="L6" s="48"/>
      <c r="M6" s="28" t="s">
        <v>65</v>
      </c>
    </row>
    <row r="7" spans="1:13">
      <c r="A7" s="29" t="s">
        <v>66</v>
      </c>
      <c r="B7" s="30">
        <v>37461.712599999999</v>
      </c>
      <c r="C7" s="31">
        <f>(B7-[2]与16年同期销量比较!B4)/[2]与16年同期销量比较!B4*100</f>
        <v>-1.8043925977631972</v>
      </c>
      <c r="D7" s="30">
        <v>427489.67800000001</v>
      </c>
      <c r="E7" s="31">
        <f>(D7-[2]与16年同期销量比较!C4)/[2]与16年同期销量比较!C4*100</f>
        <v>-0.90703935606146568</v>
      </c>
      <c r="F7" s="30">
        <v>49283.2857</v>
      </c>
      <c r="G7" s="31">
        <f>(F7-[2]与16年同期销量比较!D4)/[2]与16年同期销量比较!D4*100</f>
        <v>-12.238242946121346</v>
      </c>
      <c r="H7" s="30">
        <v>559091.53630000004</v>
      </c>
      <c r="I7" s="31">
        <f>(H7-[2]与16年同期销量比较!E4)/[2]与16年同期销量比较!E4*100</f>
        <v>1.8365149445334457</v>
      </c>
      <c r="J7" s="32">
        <f>B7+F7</f>
        <v>86744.998300000007</v>
      </c>
      <c r="K7" s="31">
        <f>(J7-[2]与16年同期销量比较!F4)/[2]与16年同期销量比较!F4*100</f>
        <v>-8.0173774280181309</v>
      </c>
      <c r="L7" s="32">
        <f>D7+H7</f>
        <v>986581.21430000011</v>
      </c>
      <c r="M7" s="31">
        <f>(L7-[2]与16年同期销量比较!I4)/[2]与16年同期销量比较!I4*100</f>
        <v>0.62929067270499595</v>
      </c>
    </row>
    <row r="8" spans="1:13">
      <c r="A8" s="29" t="s">
        <v>67</v>
      </c>
      <c r="B8" s="30">
        <v>32735.780299999999</v>
      </c>
      <c r="C8" s="31">
        <f>(B8-[2]与16年同期销量比较!B5)/[2]与16年同期销量比较!B5*100</f>
        <v>8.0370960875233024</v>
      </c>
      <c r="D8" s="30">
        <v>347009.87920000002</v>
      </c>
      <c r="E8" s="31">
        <f>(D8-[2]与16年同期销量比较!C5)/[2]与16年同期销量比较!C5*100</f>
        <v>1.0114183899005535</v>
      </c>
      <c r="F8" s="30">
        <v>30983.641200000005</v>
      </c>
      <c r="G8" s="31">
        <f>(F8-[2]与16年同期销量比较!D5)/[2]与16年同期销量比较!D5*100</f>
        <v>40.25790107043543</v>
      </c>
      <c r="H8" s="30">
        <v>307612.71419999999</v>
      </c>
      <c r="I8" s="31">
        <f>(H8-[2]与16年同期销量比较!E5)/[2]与16年同期销量比较!E5*100</f>
        <v>8.6945100376764568</v>
      </c>
      <c r="J8" s="32">
        <f>B8+F8</f>
        <v>63719.421500000004</v>
      </c>
      <c r="K8" s="31">
        <f>(J8-[2]与16年同期销量比较!F5)/[2]与16年同期销量比较!F5*100</f>
        <v>21.622889221749848</v>
      </c>
      <c r="L8" s="32">
        <f>D8+H8</f>
        <v>654622.59340000001</v>
      </c>
      <c r="M8" s="31">
        <f>(L8-[2]与16年同期销量比较!I5)/[2]与16年同期销量比较!I5*100</f>
        <v>4.4818422242559848</v>
      </c>
    </row>
    <row r="9" spans="1:13">
      <c r="A9" s="29" t="s">
        <v>68</v>
      </c>
      <c r="B9" s="30">
        <v>45689.763800000001</v>
      </c>
      <c r="C9" s="31">
        <f>(B9-[2]与16年同期销量比较!B6)/[2]与16年同期销量比较!B6*100</f>
        <v>-2.9205495460465833</v>
      </c>
      <c r="D9" s="30">
        <v>509050.39529999997</v>
      </c>
      <c r="E9" s="31">
        <f>(D9-[2]与16年同期销量比较!C6)/[2]与16年同期销量比较!C6*100</f>
        <v>-9.0613135284075739</v>
      </c>
      <c r="F9" s="30">
        <v>99948.170400000003</v>
      </c>
      <c r="G9" s="31">
        <f>(F9-[2]与16年同期销量比较!D6)/[2]与16年同期销量比较!D6*100</f>
        <v>14.787216402826839</v>
      </c>
      <c r="H9" s="30">
        <v>908455.8905000001</v>
      </c>
      <c r="I9" s="31">
        <f>(H9-[2]与16年同期销量比较!E6)/[2]与16年同期销量比较!E6*100</f>
        <v>-8.4638405514327548</v>
      </c>
      <c r="J9" s="32">
        <f t="shared" ref="J9:J38" si="0">B9+F9</f>
        <v>145637.93420000002</v>
      </c>
      <c r="K9" s="31">
        <f>(J9-[2]与16年同期销量比较!F6)/[2]与16年同期销量比较!F6*100</f>
        <v>8.5741322790537247</v>
      </c>
      <c r="L9" s="32">
        <f t="shared" ref="L9:L38" si="1">D9+H9</f>
        <v>1417506.2858000002</v>
      </c>
      <c r="M9" s="31">
        <f>(L9-[2]与16年同期销量比较!I6)/[2]与16年同期销量比较!I6*100</f>
        <v>-8.6793044862084532</v>
      </c>
    </row>
    <row r="10" spans="1:13">
      <c r="A10" s="29" t="s">
        <v>69</v>
      </c>
      <c r="B10" s="30">
        <v>40152.999199999998</v>
      </c>
      <c r="C10" s="31">
        <f>(B10-[2]与16年同期销量比较!B7)/[2]与16年同期销量比较!B7*100</f>
        <v>6.8136120654453762</v>
      </c>
      <c r="D10" s="30">
        <v>397038.36540000001</v>
      </c>
      <c r="E10" s="31">
        <f>(D10-[2]与16年同期销量比较!C7)/[2]与16年同期销量比较!C7*100</f>
        <v>0.60377090858091853</v>
      </c>
      <c r="F10" s="30">
        <v>30756.955999999998</v>
      </c>
      <c r="G10" s="31">
        <f>(F10-[2]与16年同期销量比较!D7)/[2]与16年同期销量比较!D7*100</f>
        <v>21.853364232108198</v>
      </c>
      <c r="H10" s="30">
        <v>316976.15779999999</v>
      </c>
      <c r="I10" s="31">
        <f>(H10-[2]与16年同期销量比较!E7)/[2]与16年同期销量比较!E7*100</f>
        <v>53.446036109240026</v>
      </c>
      <c r="J10" s="32">
        <f t="shared" si="0"/>
        <v>70909.955199999997</v>
      </c>
      <c r="K10" s="31">
        <f>(J10-[2]与16年同期销量比较!F7)/[2]与16年同期销量比较!F7*100</f>
        <v>12.85534360028692</v>
      </c>
      <c r="L10" s="32">
        <f t="shared" si="1"/>
        <v>714014.52319999994</v>
      </c>
      <c r="M10" s="31">
        <f>(L10-[2]与16年同期销量比较!I7)/[2]与16年同期销量比较!I7*100</f>
        <v>18.759498533294479</v>
      </c>
    </row>
    <row r="11" spans="1:13">
      <c r="A11" s="29" t="s">
        <v>70</v>
      </c>
      <c r="B11" s="30">
        <v>48321.616699999999</v>
      </c>
      <c r="C11" s="31">
        <f>(B11-[2]与16年同期销量比较!B8)/[2]与16年同期销量比较!B8*100</f>
        <v>7.7783059699644985</v>
      </c>
      <c r="D11" s="30">
        <v>552504.72640000004</v>
      </c>
      <c r="E11" s="31">
        <f>(D11-[2]与16年同期销量比较!C8)/[2]与16年同期销量比较!C8*100</f>
        <v>7.4278094990103769</v>
      </c>
      <c r="F11" s="30">
        <v>49497.951499999996</v>
      </c>
      <c r="G11" s="31">
        <f>(F11-[2]与16年同期销量比较!D8)/[2]与16年同期销量比较!D8*100</f>
        <v>27.114265767489371</v>
      </c>
      <c r="H11" s="30">
        <v>424598.17369999998</v>
      </c>
      <c r="I11" s="31">
        <f>(H11-[2]与16年同期销量比较!E8)/[2]与16年同期销量比较!E8*100</f>
        <v>4.4049058141589406</v>
      </c>
      <c r="J11" s="32">
        <f t="shared" si="0"/>
        <v>97819.568199999994</v>
      </c>
      <c r="K11" s="31">
        <f>(J11-[2]与16年同期销量比较!F8)/[2]与16年同期销量比较!F8*100</f>
        <v>16.766023527941918</v>
      </c>
      <c r="L11" s="32">
        <f t="shared" si="1"/>
        <v>977102.90009999997</v>
      </c>
      <c r="M11" s="31">
        <f>(L11-[2]与16年同期销量比较!I8)/[2]与16年同期销量比较!I8*100</f>
        <v>6.0929736981721012</v>
      </c>
    </row>
    <row r="12" spans="1:13">
      <c r="A12" s="29" t="s">
        <v>71</v>
      </c>
      <c r="B12" s="30">
        <v>88409.342999999993</v>
      </c>
      <c r="C12" s="31">
        <f>(B12-[2]与16年同期销量比较!B9)/[2]与16年同期销量比较!B9*100</f>
        <v>-4.1099896202441073</v>
      </c>
      <c r="D12" s="30">
        <v>960668.09669999999</v>
      </c>
      <c r="E12" s="31">
        <f>(D12-[2]与16年同期销量比较!C9)/[2]与16年同期销量比较!C9*100</f>
        <v>-3.8813506588508426</v>
      </c>
      <c r="F12" s="30">
        <v>49178.270799999998</v>
      </c>
      <c r="G12" s="31">
        <f>(F12-[2]与16年同期销量比较!D9)/[2]与16年同期销量比较!D9*100</f>
        <v>19.282210191279308</v>
      </c>
      <c r="H12" s="30">
        <v>449422.37520000001</v>
      </c>
      <c r="I12" s="31">
        <f>(H12-[2]与16年同期销量比较!E9)/[2]与16年同期销量比较!E9*100</f>
        <v>-12.264634737955026</v>
      </c>
      <c r="J12" s="32">
        <f t="shared" si="0"/>
        <v>137587.61379999999</v>
      </c>
      <c r="K12" s="31">
        <f>(J12-[2]与16年同期销量比较!F9)/[2]与16年同期销量比较!F9*100</f>
        <v>3.1181121055343359</v>
      </c>
      <c r="L12" s="32">
        <f t="shared" si="1"/>
        <v>1410090.4719</v>
      </c>
      <c r="M12" s="31">
        <f>(L12-[2]与16年同期销量比较!I9)/[2]与16年同期销量比较!I9*100</f>
        <v>-6.7220559004434053</v>
      </c>
    </row>
    <row r="13" spans="1:13">
      <c r="A13" s="29" t="s">
        <v>72</v>
      </c>
      <c r="B13" s="30">
        <v>42590.6423</v>
      </c>
      <c r="C13" s="31">
        <f>(B13-[2]与16年同期销量比较!B10)/[2]与16年同期销量比较!B10*100</f>
        <v>16.656520341040554</v>
      </c>
      <c r="D13" s="30">
        <v>307691.34100000001</v>
      </c>
      <c r="E13" s="31">
        <f>(D13-[2]与16年同期销量比较!C10)/[2]与16年同期销量比较!C10*100</f>
        <v>-4.3911960612662941</v>
      </c>
      <c r="F13" s="30">
        <v>30097.371099999997</v>
      </c>
      <c r="G13" s="31">
        <f>(F13-[2]与16年同期销量比较!D10)/[2]与16年同期销量比较!D10*100</f>
        <v>-12.665906253965034</v>
      </c>
      <c r="H13" s="30">
        <v>314294.06479999999</v>
      </c>
      <c r="I13" s="31">
        <f>(H13-[2]与16年同期销量比较!E10)/[2]与16年同期销量比较!E10*100</f>
        <v>-10.285615555047594</v>
      </c>
      <c r="J13" s="32">
        <f t="shared" si="0"/>
        <v>72688.013399999996</v>
      </c>
      <c r="K13" s="31">
        <f>(J13-[2]与16年同期销量比较!F10)/[2]与16年同期销量比较!F10*100</f>
        <v>2.4181933070506294</v>
      </c>
      <c r="L13" s="32">
        <f t="shared" si="1"/>
        <v>621985.40580000007</v>
      </c>
      <c r="M13" s="31">
        <f>(L13-[2]与16年同期销量比较!I10)/[2]与16年同期销量比较!I10*100</f>
        <v>-7.4633893254244894</v>
      </c>
    </row>
    <row r="14" spans="1:13">
      <c r="A14" s="29" t="s">
        <v>73</v>
      </c>
      <c r="B14" s="30">
        <v>40854.295599999998</v>
      </c>
      <c r="C14" s="31">
        <f>(B14-[2]与16年同期销量比较!B11)/[2]与16年同期销量比较!B11*100</f>
        <v>-9.472891588290107</v>
      </c>
      <c r="D14" s="30">
        <v>432615.40749999997</v>
      </c>
      <c r="E14" s="31">
        <f>(D14-[2]与16年同期销量比较!C11)/[2]与16年同期销量比较!C11*100</f>
        <v>-5.5385728648755013</v>
      </c>
      <c r="F14" s="30">
        <v>44294.695200000002</v>
      </c>
      <c r="G14" s="31">
        <f>(F14-[2]与16年同期销量比较!D11)/[2]与16年同期销量比较!D11*100</f>
        <v>-0.10554650635707637</v>
      </c>
      <c r="H14" s="30">
        <v>519978.29019999987</v>
      </c>
      <c r="I14" s="31">
        <f>(H14-[2]与16年同期销量比较!E11)/[2]与16年同期销量比较!E11*100</f>
        <v>6.963839421577787</v>
      </c>
      <c r="J14" s="32">
        <f t="shared" si="0"/>
        <v>85148.9908</v>
      </c>
      <c r="K14" s="31">
        <f>(J14-[2]与16年同期销量比较!F11)/[2]与16年同期销量比较!F11*100</f>
        <v>-4.8304620872474455</v>
      </c>
      <c r="L14" s="32">
        <f t="shared" si="1"/>
        <v>952593.6976999999</v>
      </c>
      <c r="M14" s="31">
        <f>(L14-[2]与16年同期销量比较!I11)/[2]与16年同期销量比较!I11*100</f>
        <v>0.89898487901729796</v>
      </c>
    </row>
    <row r="15" spans="1:13">
      <c r="A15" s="29" t="s">
        <v>74</v>
      </c>
      <c r="B15" s="30">
        <v>42443.299700000003</v>
      </c>
      <c r="C15" s="31">
        <f>(B15-[2]与16年同期销量比较!B12)/[2]与16年同期销量比较!B12*100</f>
        <v>-3.1194532837646558</v>
      </c>
      <c r="D15" s="30">
        <v>440880.75260000001</v>
      </c>
      <c r="E15" s="31">
        <f>(D15-[2]与16年同期销量比较!C12)/[2]与16年同期销量比较!C12*100</f>
        <v>8.4654263476408964</v>
      </c>
      <c r="F15" s="30">
        <v>29862.967699999997</v>
      </c>
      <c r="G15" s="31">
        <f>(F15-[2]与16年同期销量比较!D12)/[2]与16年同期销量比较!D12*100</f>
        <v>17.377459890377025</v>
      </c>
      <c r="H15" s="30">
        <v>290703.59840000002</v>
      </c>
      <c r="I15" s="31">
        <f>(H15-[2]与16年同期销量比较!E12)/[2]与16年同期销量比较!E12*100</f>
        <v>3.8341102124701489</v>
      </c>
      <c r="J15" s="32">
        <f t="shared" si="0"/>
        <v>72306.267399999997</v>
      </c>
      <c r="K15" s="31">
        <f>(J15-[2]与16年同期销量比较!F12)/[2]与16年同期销量比较!F12*100</f>
        <v>4.4107367514678515</v>
      </c>
      <c r="L15" s="32">
        <f t="shared" si="1"/>
        <v>731584.35100000002</v>
      </c>
      <c r="M15" s="31">
        <f>(L15-[2]与16年同期销量比较!I12)/[2]与16年同期销量比较!I12*100</f>
        <v>6.5765136271758173</v>
      </c>
    </row>
    <row r="16" spans="1:13">
      <c r="A16" s="29" t="s">
        <v>75</v>
      </c>
      <c r="B16" s="30">
        <v>174092.5632</v>
      </c>
      <c r="C16" s="31">
        <f>(B16-[2]与16年同期销量比较!B13)/[2]与16年同期销量比较!B13*100</f>
        <v>46.132725744414792</v>
      </c>
      <c r="D16" s="30">
        <v>1353682.5467000001</v>
      </c>
      <c r="E16" s="31">
        <f>(D16-[2]与16年同期销量比较!C13)/[2]与16年同期销量比较!C13*100</f>
        <v>1.9754993867567714</v>
      </c>
      <c r="F16" s="30">
        <v>176608.69589999999</v>
      </c>
      <c r="G16" s="31">
        <f>(F16-[2]与16年同期销量比较!D13)/[2]与16年同期销量比较!D13*100</f>
        <v>5.9829319946382968</v>
      </c>
      <c r="H16" s="30">
        <v>1797496.511645</v>
      </c>
      <c r="I16" s="31">
        <f>(H16-[2]与16年同期销量比较!E13)/[2]与16年同期销量比较!E13*100</f>
        <v>11.277984985682981</v>
      </c>
      <c r="J16" s="32">
        <f t="shared" si="0"/>
        <v>350701.25910000002</v>
      </c>
      <c r="K16" s="31">
        <f>(J16-[2]与16年同期销量比较!F13)/[2]与16年同期销量比较!F13*100</f>
        <v>22.720655723465715</v>
      </c>
      <c r="L16" s="32">
        <f t="shared" si="1"/>
        <v>3151179.0583450003</v>
      </c>
      <c r="M16" s="31">
        <f>(L16-[2]与16年同期销量比较!I13)/[2]与16年同期销量比较!I13*100</f>
        <v>7.0817260746820567</v>
      </c>
    </row>
    <row r="17" spans="1:13">
      <c r="A17" s="29" t="s">
        <v>76</v>
      </c>
      <c r="B17" s="30">
        <v>140946.7126</v>
      </c>
      <c r="C17" s="31">
        <f>(B17-[2]与16年同期销量比较!B14)/[2]与16年同期销量比较!B14*100</f>
        <v>7.1593893011607896</v>
      </c>
      <c r="D17" s="30">
        <v>1415931.6432</v>
      </c>
      <c r="E17" s="31">
        <f>(D17-[2]与16年同期销量比较!C14)/[2]与16年同期销量比较!C14*100</f>
        <v>3.5990938270733777</v>
      </c>
      <c r="F17" s="30">
        <v>116733.04239999999</v>
      </c>
      <c r="G17" s="31">
        <f>(F17-[2]与16年同期销量比较!D14)/[2]与16年同期销量比较!D14*100</f>
        <v>6.4928153196306644</v>
      </c>
      <c r="H17" s="30">
        <v>1257427.6377000001</v>
      </c>
      <c r="I17" s="31">
        <f>(H17-[2]与16年同期销量比较!E14)/[2]与16年同期销量比较!E14*100</f>
        <v>14.094513235000075</v>
      </c>
      <c r="J17" s="32">
        <f t="shared" si="0"/>
        <v>257679.755</v>
      </c>
      <c r="K17" s="31">
        <f>(J17-[2]与16年同期销量比较!F14)/[2]与16年同期销量比较!F14*100</f>
        <v>6.8563897034740435</v>
      </c>
      <c r="L17" s="32">
        <f t="shared" si="1"/>
        <v>2673359.2809000001</v>
      </c>
      <c r="M17" s="31">
        <f>(L17-[2]与16年同期销量比较!I14)/[2]与16年同期销量比较!I14*100</f>
        <v>8.2842717846782108</v>
      </c>
    </row>
    <row r="18" spans="1:13">
      <c r="A18" s="29" t="s">
        <v>77</v>
      </c>
      <c r="B18" s="30">
        <v>61026.245799999997</v>
      </c>
      <c r="C18" s="31">
        <f>(B18-[2]与16年同期销量比较!B15)/[2]与16年同期销量比较!B15*100</f>
        <v>7.52691694862723</v>
      </c>
      <c r="D18" s="30">
        <v>677560.23589999997</v>
      </c>
      <c r="E18" s="31">
        <f>(D18-[2]与16年同期销量比较!C15)/[2]与16年同期销量比较!C15*100</f>
        <v>8.9596503688724152</v>
      </c>
      <c r="F18" s="30">
        <v>78716.378399999987</v>
      </c>
      <c r="G18" s="31">
        <f>(F18-[2]与16年同期销量比较!D15)/[2]与16年同期销量比较!D15*100</f>
        <v>89.790404972262863</v>
      </c>
      <c r="H18" s="30">
        <v>538785.5037</v>
      </c>
      <c r="I18" s="31">
        <f>(H18-[2]与16年同期销量比较!E15)/[2]与16年同期销量比较!E15*100</f>
        <v>11.454976462994482</v>
      </c>
      <c r="J18" s="32">
        <f t="shared" si="0"/>
        <v>139742.62419999999</v>
      </c>
      <c r="K18" s="31">
        <f>(J18-[2]与16年同期销量比较!F15)/[2]与16年同期销量比较!F15*100</f>
        <v>42.260904394631766</v>
      </c>
      <c r="L18" s="32">
        <f t="shared" si="1"/>
        <v>1216345.7396</v>
      </c>
      <c r="M18" s="31">
        <f>(L18-[2]与16年同期销量比较!I15)/[2]与16年同期销量比较!I15*100</f>
        <v>10.051042627736434</v>
      </c>
    </row>
    <row r="19" spans="1:13">
      <c r="A19" s="29" t="s">
        <v>78</v>
      </c>
      <c r="B19" s="30">
        <v>52805.249799999998</v>
      </c>
      <c r="C19" s="31">
        <f>(B19-[2]与16年同期销量比较!B16)/[2]与16年同期销量比较!B16*100</f>
        <v>31.367159335756238</v>
      </c>
      <c r="D19" s="30">
        <v>456462.54840000003</v>
      </c>
      <c r="E19" s="31">
        <f>(D19-[2]与16年同期销量比较!C16)/[2]与16年同期销量比较!C16*100</f>
        <v>0.87877782792050163</v>
      </c>
      <c r="F19" s="30">
        <v>73254.050699999993</v>
      </c>
      <c r="G19" s="31">
        <f>(F19-[2]与16年同期销量比较!D16)/[2]与16年同期销量比较!D16*100</f>
        <v>1.5502549099692136</v>
      </c>
      <c r="H19" s="30">
        <v>992555.4356999998</v>
      </c>
      <c r="I19" s="31">
        <f>(H19-[2]与16年同期销量比较!E16)/[2]与16年同期销量比较!E16*100</f>
        <v>35.396231057490112</v>
      </c>
      <c r="J19" s="32">
        <f t="shared" si="0"/>
        <v>126059.30049999998</v>
      </c>
      <c r="K19" s="31">
        <f>(J19-[2]与16年同期销量比较!F16)/[2]与16年同期销量比较!F16*100</f>
        <v>12.219841812854542</v>
      </c>
      <c r="L19" s="32">
        <f t="shared" si="1"/>
        <v>1449017.9840999998</v>
      </c>
      <c r="M19" s="31">
        <f>(L19-[2]与16年同期销量比较!I16)/[2]与16年同期销量比较!I16*100</f>
        <v>22.222152852334695</v>
      </c>
    </row>
    <row r="20" spans="1:13">
      <c r="A20" s="29" t="s">
        <v>79</v>
      </c>
      <c r="B20" s="30">
        <v>40269.037400000001</v>
      </c>
      <c r="C20" s="31">
        <f>(B20-[2]与16年同期销量比较!B17)/[2]与16年同期销量比较!B17*100</f>
        <v>27.695843237634747</v>
      </c>
      <c r="D20" s="30">
        <v>385055.28960000002</v>
      </c>
      <c r="E20" s="31">
        <f>(D20-[2]与16年同期销量比较!C17)/[2]与16年同期销量比较!C17*100</f>
        <v>46.232881047442199</v>
      </c>
      <c r="F20" s="30">
        <v>37850.046900000001</v>
      </c>
      <c r="G20" s="31">
        <f>(F20-[2]与16年同期销量比较!D17)/[2]与16年同期销量比较!D17*100</f>
        <v>27.183228116811996</v>
      </c>
      <c r="H20" s="30">
        <v>418516.5675</v>
      </c>
      <c r="I20" s="31">
        <f>(H20-[2]与16年同期销量比较!E17)/[2]与16年同期销量比较!E17*100</f>
        <v>45.448591460614743</v>
      </c>
      <c r="J20" s="32">
        <f t="shared" si="0"/>
        <v>78119.084300000002</v>
      </c>
      <c r="K20" s="31">
        <f>(J20-[2]与16年同期销量比较!F17)/[2]与16年同期销量比较!F17*100</f>
        <v>27.446957323377084</v>
      </c>
      <c r="L20" s="32">
        <f t="shared" si="1"/>
        <v>803571.85710000002</v>
      </c>
      <c r="M20" s="31">
        <f>(L20-[2]与16年同期销量比较!I17)/[2]与16年同期销量比较!I17*100</f>
        <v>45.82335460361643</v>
      </c>
    </row>
    <row r="21" spans="1:13">
      <c r="A21" s="29" t="s">
        <v>80</v>
      </c>
      <c r="B21" s="30">
        <v>136266.53109999999</v>
      </c>
      <c r="C21" s="31">
        <f>(B21-[2]与16年同期销量比较!B18)/[2]与16年同期销量比较!B18*100</f>
        <v>-2.5934441939225414</v>
      </c>
      <c r="D21" s="30">
        <v>1365820.3362</v>
      </c>
      <c r="E21" s="31">
        <f>(D21-[2]与16年同期销量比较!C18)/[2]与16年同期销量比较!C18*100</f>
        <v>2.4968743496483286</v>
      </c>
      <c r="F21" s="30">
        <v>156806.34419999999</v>
      </c>
      <c r="G21" s="31">
        <f>(F21-[2]与16年同期销量比较!D18)/[2]与16年同期销量比较!D18*100</f>
        <v>4.2270174287854356</v>
      </c>
      <c r="H21" s="30">
        <v>1671063.8931</v>
      </c>
      <c r="I21" s="31">
        <f>(H21-[2]与16年同期销量比较!E18)/[2]与16年同期销量比较!E18*100</f>
        <v>6.3819898825283499</v>
      </c>
      <c r="J21" s="32">
        <f t="shared" si="0"/>
        <v>293072.87529999996</v>
      </c>
      <c r="K21" s="31">
        <f>(J21-[2]与16年同期销量比较!F18)/[2]与16年同期销量比较!F18*100</f>
        <v>0.94072961099306318</v>
      </c>
      <c r="L21" s="32">
        <f t="shared" si="1"/>
        <v>3036884.2292999998</v>
      </c>
      <c r="M21" s="31">
        <f>(L21-[2]与16年同期销量比较!I18)/[2]与16年同期销量比较!I18*100</f>
        <v>4.5988493908930543</v>
      </c>
    </row>
    <row r="22" spans="1:13">
      <c r="A22" s="29" t="s">
        <v>81</v>
      </c>
      <c r="B22" s="30">
        <v>63428.851900000001</v>
      </c>
      <c r="C22" s="31">
        <f>(B22-[2]与16年同期销量比较!B19)/[2]与16年同期销量比较!B19*100</f>
        <v>11.439453618790766</v>
      </c>
      <c r="D22" s="30">
        <v>617816.29619999998</v>
      </c>
      <c r="E22" s="31">
        <f>(D22-[2]与16年同期销量比较!C19)/[2]与16年同期销量比较!C19*100</f>
        <v>5.1776595333023669</v>
      </c>
      <c r="F22" s="30">
        <v>121123.77350000001</v>
      </c>
      <c r="G22" s="31">
        <f>(F22-[2]与16年同期销量比较!D19)/[2]与16年同期销量比较!D19*100</f>
        <v>3.413873952520416</v>
      </c>
      <c r="H22" s="30">
        <v>1217651.4174000002</v>
      </c>
      <c r="I22" s="31">
        <f>(H22-[2]与16年同期销量比较!E19)/[2]与16年同期销量比较!E19*100</f>
        <v>11.647269219164178</v>
      </c>
      <c r="J22" s="32">
        <f t="shared" si="0"/>
        <v>184552.62540000002</v>
      </c>
      <c r="K22" s="31">
        <f>(J22-[2]与16年同期销量比较!F19)/[2]与16年同期销量比较!F19*100</f>
        <v>6.0385012385896628</v>
      </c>
      <c r="L22" s="32">
        <f t="shared" si="1"/>
        <v>1835467.7136000001</v>
      </c>
      <c r="M22" s="31">
        <f>(L22-[2]与16年同期销量比较!I19)/[2]与16年同期销量比较!I19*100</f>
        <v>9.3825455761490559</v>
      </c>
    </row>
    <row r="23" spans="1:13">
      <c r="A23" s="29" t="s">
        <v>82</v>
      </c>
      <c r="B23" s="30">
        <v>92451.603300000002</v>
      </c>
      <c r="C23" s="31">
        <f>(B23-[2]与16年同期销量比较!B20)/[2]与16年同期销量比较!B20*100</f>
        <v>0.8875035997499352</v>
      </c>
      <c r="D23" s="30">
        <v>942117.60939999996</v>
      </c>
      <c r="E23" s="31">
        <f>(D23-[2]与16年同期销量比较!C20)/[2]与16年同期销量比较!C20*100</f>
        <v>2.343734098372023</v>
      </c>
      <c r="F23" s="30">
        <v>72314.170099999988</v>
      </c>
      <c r="G23" s="31">
        <f>(F23-[2]与16年同期销量比较!D20)/[2]与16年同期销量比较!D20*100</f>
        <v>34.341679324743225</v>
      </c>
      <c r="H23" s="30">
        <v>860802.48010000004</v>
      </c>
      <c r="I23" s="31">
        <f>(H23-[2]与16年同期销量比较!E20)/[2]与16年同期销量比较!E20*100</f>
        <v>39.361627729978188</v>
      </c>
      <c r="J23" s="32">
        <f t="shared" si="0"/>
        <v>164765.77340000001</v>
      </c>
      <c r="K23" s="31">
        <f>(J23-[2]与16年同期销量比较!F20)/[2]与16年同期销量比较!F20*100</f>
        <v>13.266884349291781</v>
      </c>
      <c r="L23" s="32">
        <f t="shared" si="1"/>
        <v>1802920.0895</v>
      </c>
      <c r="M23" s="31">
        <f>(L23-[2]与16年同期销量比较!I20)/[2]与16年同期销量比较!I20*100</f>
        <v>17.208365097541773</v>
      </c>
    </row>
    <row r="24" spans="1:13">
      <c r="A24" s="29" t="s">
        <v>83</v>
      </c>
      <c r="B24" s="30">
        <v>78749.251999999993</v>
      </c>
      <c r="C24" s="31">
        <f>(B24-[2]与16年同期销量比较!B21)/[2]与16年同期销量比较!B21*100</f>
        <v>9.875818914000801</v>
      </c>
      <c r="D24" s="30">
        <v>805585.47230000002</v>
      </c>
      <c r="E24" s="31">
        <f>(D24-[2]与16年同期销量比较!C21)/[2]与16年同期销量比较!C21*100</f>
        <v>3.1276721842971811</v>
      </c>
      <c r="F24" s="30">
        <v>90794.320200000002</v>
      </c>
      <c r="G24" s="31">
        <f>(F24-[2]与16年同期销量比较!D21)/[2]与16年同期销量比较!D21*100</f>
        <v>48.863181680612641</v>
      </c>
      <c r="H24" s="30">
        <v>724497.03090000001</v>
      </c>
      <c r="I24" s="31">
        <f>(H24-[2]与16年同期销量比较!E21)/[2]与16年同期销量比较!E21*100</f>
        <v>30.484385975012163</v>
      </c>
      <c r="J24" s="32">
        <f t="shared" si="0"/>
        <v>169543.5722</v>
      </c>
      <c r="K24" s="31">
        <f>(J24-[2]与16年同期销量比较!F21)/[2]与16年同期销量比较!F21*100</f>
        <v>27.800261388315612</v>
      </c>
      <c r="L24" s="32">
        <f t="shared" si="1"/>
        <v>1530082.5032000002</v>
      </c>
      <c r="M24" s="31">
        <f>(L24-[2]与16年同期销量比较!I21)/[2]与16年同期销量比较!I21*100</f>
        <v>14.493700506936424</v>
      </c>
    </row>
    <row r="25" spans="1:13">
      <c r="A25" s="29" t="s">
        <v>84</v>
      </c>
      <c r="B25" s="30">
        <v>202224.51459999999</v>
      </c>
      <c r="C25" s="31">
        <f>(B25-[2]与16年同期销量比较!B22)/[2]与16年同期销量比较!B22*100</f>
        <v>8.6683303480033427</v>
      </c>
      <c r="D25" s="30">
        <v>2073858.8293999999</v>
      </c>
      <c r="E25" s="31">
        <f>(D25-[2]与16年同期销量比较!C22)/[2]与16年同期销量比较!C22*100</f>
        <v>9.0610684954287031</v>
      </c>
      <c r="F25" s="30">
        <v>189837.4388</v>
      </c>
      <c r="G25" s="31">
        <f>(F25-[2]与16年同期销量比较!D22)/[2]与16年同期销量比较!D22*100</f>
        <v>14.770607783044875</v>
      </c>
      <c r="H25" s="30">
        <v>1752347.321</v>
      </c>
      <c r="I25" s="31">
        <f>(H25-[2]与16年同期销量比较!E22)/[2]与16年同期销量比较!E22*100</f>
        <v>3.6822656777315386</v>
      </c>
      <c r="J25" s="32">
        <f t="shared" si="0"/>
        <v>392061.9534</v>
      </c>
      <c r="K25" s="31">
        <f>(J25-[2]与16年同期销量比较!F22)/[2]与16年同期销量比较!F22*100</f>
        <v>11.53989544983491</v>
      </c>
      <c r="L25" s="32">
        <f t="shared" si="1"/>
        <v>3826206.1503999997</v>
      </c>
      <c r="M25" s="31">
        <f>(L25-[2]与16年同期销量比较!I22)/[2]与16年同期销量比较!I22*100</f>
        <v>6.5299943232286415</v>
      </c>
    </row>
    <row r="26" spans="1:13">
      <c r="A26" s="29" t="s">
        <v>85</v>
      </c>
      <c r="B26" s="30">
        <v>41965.987800000003</v>
      </c>
      <c r="C26" s="31">
        <f>(B26-[2]与16年同期销量比较!B23)/[2]与16年同期销量比较!B23*100</f>
        <v>-1.3999681404751156</v>
      </c>
      <c r="D26" s="30">
        <v>506431.6777</v>
      </c>
      <c r="E26" s="31">
        <f>(D26-[2]与16年同期销量比较!C23)/[2]与16年同期销量比较!C23*100</f>
        <v>18.328697143279051</v>
      </c>
      <c r="F26" s="30">
        <v>62879.090299999996</v>
      </c>
      <c r="G26" s="31">
        <f>(F26-[2]与16年同期销量比较!D23)/[2]与16年同期销量比较!D23*100</f>
        <v>155.78512851558105</v>
      </c>
      <c r="H26" s="30">
        <v>289887.30129999999</v>
      </c>
      <c r="I26" s="31">
        <f>(H26-[2]与16年同期销量比较!E23)/[2]与16年同期销量比较!E23*100</f>
        <v>13.213019915462777</v>
      </c>
      <c r="J26" s="32">
        <f t="shared" si="0"/>
        <v>104845.0781</v>
      </c>
      <c r="K26" s="31">
        <f>(J26-[2]与16年同期销量比较!F23)/[2]与16年同期销量比较!F23*100</f>
        <v>56.148148910460691</v>
      </c>
      <c r="L26" s="32">
        <f t="shared" si="1"/>
        <v>796318.97900000005</v>
      </c>
      <c r="M26" s="31">
        <f>(L26-[2]与16年同期销量比较!I23)/[2]与16年同期销量比较!I23*100</f>
        <v>16.413765735051705</v>
      </c>
    </row>
    <row r="27" spans="1:13">
      <c r="A27" s="29" t="s">
        <v>86</v>
      </c>
      <c r="B27" s="30">
        <v>12483.2971</v>
      </c>
      <c r="C27" s="31">
        <f>(B27-[2]与16年同期销量比较!B24)/[2]与16年同期销量比较!B24*100</f>
        <v>-8.3845811169432043</v>
      </c>
      <c r="D27" s="30">
        <v>139047.8273</v>
      </c>
      <c r="E27" s="31">
        <f>(D27-[2]与16年同期销量比较!C24)/[2]与16年同期销量比较!C24*100</f>
        <v>-8.8814442238255289</v>
      </c>
      <c r="F27" s="30">
        <v>11306.232489999999</v>
      </c>
      <c r="G27" s="31">
        <f>(F27-[2]与16年同期销量比较!D24)/[2]与16年同期销量比较!D24*100</f>
        <v>-47.735906607082093</v>
      </c>
      <c r="H27" s="30">
        <v>106662.11429999999</v>
      </c>
      <c r="I27" s="31">
        <f>(H27-[2]与16年同期销量比较!E24)/[2]与16年同期销量比较!E24*100</f>
        <v>-13.865622309175246</v>
      </c>
      <c r="J27" s="32">
        <f t="shared" si="0"/>
        <v>23789.529589999998</v>
      </c>
      <c r="K27" s="31">
        <f>(J27-[2]与16年同期销量比较!F24)/[2]与16年同期销量比较!F24*100</f>
        <v>-32.528524705237125</v>
      </c>
      <c r="L27" s="32">
        <f t="shared" si="1"/>
        <v>245709.94159999999</v>
      </c>
      <c r="M27" s="31">
        <f>(L27-[2]与16年同期销量比较!I24)/[2]与16年同期销量比较!I24*100</f>
        <v>-11.11417820667654</v>
      </c>
    </row>
    <row r="28" spans="1:13">
      <c r="A28" s="29" t="s">
        <v>87</v>
      </c>
      <c r="B28" s="30">
        <v>50435.491399999999</v>
      </c>
      <c r="C28" s="31">
        <f>(B28-[2]与16年同期销量比较!B25)/[2]与16年同期销量比较!B25*100</f>
        <v>17.902906552424962</v>
      </c>
      <c r="D28" s="30">
        <v>502007.95390000002</v>
      </c>
      <c r="E28" s="31">
        <f>(D28-[2]与16年同期销量比较!C25)/[2]与16年同期销量比较!C25*100</f>
        <v>25.928953740882317</v>
      </c>
      <c r="F28" s="30">
        <v>33519.939200000001</v>
      </c>
      <c r="G28" s="31">
        <f>(F28-[2]与16年同期销量比较!D25)/[2]与16年同期销量比较!D25*100</f>
        <v>3.5917894346202446</v>
      </c>
      <c r="H28" s="30">
        <v>449401.26089999999</v>
      </c>
      <c r="I28" s="31">
        <f>(H28-[2]与16年同期销量比较!E25)/[2]与16年同期销量比较!E25*100</f>
        <v>43.438030703066261</v>
      </c>
      <c r="J28" s="32">
        <f t="shared" si="0"/>
        <v>83955.430599999992</v>
      </c>
      <c r="K28" s="31">
        <f>(J28-[2]与16年同期销量比较!F25)/[2]与16年同期销量比较!F25*100</f>
        <v>11.739654167257948</v>
      </c>
      <c r="L28" s="32">
        <f t="shared" si="1"/>
        <v>951409.21479999996</v>
      </c>
      <c r="M28" s="31">
        <f>(L28-[2]与16年同期销量比较!I25)/[2]与16年同期销量比较!I25*100</f>
        <v>33.634142869977481</v>
      </c>
    </row>
    <row r="29" spans="1:13">
      <c r="A29" s="29" t="s">
        <v>88</v>
      </c>
      <c r="B29" s="30">
        <v>77183.126999999993</v>
      </c>
      <c r="C29" s="31">
        <f>(B29-[2]与16年同期销量比较!B26)/[2]与16年同期销量比较!B26*100</f>
        <v>6.8412255318866011</v>
      </c>
      <c r="D29" s="30">
        <v>812345.86899999995</v>
      </c>
      <c r="E29" s="31">
        <f>(D29-[2]与16年同期销量比较!C26)/[2]与16年同期销量比较!C26*100</f>
        <v>4.7275318304472416</v>
      </c>
      <c r="F29" s="30">
        <v>42049.303999999996</v>
      </c>
      <c r="G29" s="31">
        <f>(F29-[2]与16年同期销量比较!D26)/[2]与16年同期销量比较!D26*100</f>
        <v>13.90461220681893</v>
      </c>
      <c r="H29" s="30">
        <v>427003.68469999998</v>
      </c>
      <c r="I29" s="31">
        <f>(H29-[2]与16年同期销量比较!E26)/[2]与16年同期销量比较!E26*100</f>
        <v>-2.5426069347181657</v>
      </c>
      <c r="J29" s="32">
        <f t="shared" si="0"/>
        <v>119232.43099999998</v>
      </c>
      <c r="K29" s="31">
        <f>(J29-[2]与16年同期销量比较!F26)/[2]与16年同期销量比较!F26*100</f>
        <v>9.2300161390631263</v>
      </c>
      <c r="L29" s="32">
        <f t="shared" si="1"/>
        <v>1239349.5537</v>
      </c>
      <c r="M29" s="31">
        <f>(L29-[2]与16年同期销量比较!I26)/[2]与16年同期销量比较!I26*100</f>
        <v>2.1032805706061719</v>
      </c>
    </row>
    <row r="30" spans="1:13">
      <c r="A30" s="29" t="s">
        <v>89</v>
      </c>
      <c r="B30" s="30">
        <v>24445.183199999999</v>
      </c>
      <c r="C30" s="31">
        <f>(B30-[2]与16年同期销量比较!B27)/[2]与16年同期销量比较!B27*100</f>
        <v>6.9863988897481608</v>
      </c>
      <c r="D30" s="30">
        <v>250979.55160000001</v>
      </c>
      <c r="E30" s="31">
        <f>(D30-[2]与16年同期销量比较!C27)/[2]与16年同期销量比较!C27*100</f>
        <v>4.5611592219582695</v>
      </c>
      <c r="F30" s="30">
        <v>34754.684800000003</v>
      </c>
      <c r="G30" s="31">
        <f>(F30-[2]与16年同期销量比较!D27)/[2]与16年同期销量比较!D27*100</f>
        <v>18.879285752133825</v>
      </c>
      <c r="H30" s="30">
        <v>316425.01439999999</v>
      </c>
      <c r="I30" s="31">
        <f>(H30-[2]与16年同期销量比较!E27)/[2]与16年同期销量比较!E27*100</f>
        <v>7.5471539952664726</v>
      </c>
      <c r="J30" s="32">
        <f t="shared" si="0"/>
        <v>59199.868000000002</v>
      </c>
      <c r="K30" s="31">
        <f>(J30-[2]与16年同期销量比较!F27)/[2]与16年同期销量比较!F27*100</f>
        <v>13.661977652281232</v>
      </c>
      <c r="L30" s="32">
        <f t="shared" si="1"/>
        <v>567404.56599999999</v>
      </c>
      <c r="M30" s="31">
        <f>(L30-[2]与16年同期销量比较!I27)/[2]与16年同期销量比较!I27*100</f>
        <v>6.2055895478975147</v>
      </c>
    </row>
    <row r="31" spans="1:13">
      <c r="A31" s="29" t="s">
        <v>90</v>
      </c>
      <c r="B31" s="30">
        <v>65607.9084</v>
      </c>
      <c r="C31" s="31">
        <f>(B31-[2]与16年同期销量比较!B28)/[2]与16年同期销量比较!B28*100</f>
        <v>5.3843098464947712</v>
      </c>
      <c r="D31" s="30">
        <v>689019.61780000001</v>
      </c>
      <c r="E31" s="31">
        <f>(D31-[2]与16年同期销量比较!C28)/[2]与16年同期销量比较!C28*100</f>
        <v>3.8276452598190214</v>
      </c>
      <c r="F31" s="30">
        <v>70311.641999999993</v>
      </c>
      <c r="G31" s="31">
        <f>(F31-[2]与16年同期销量比较!D28)/[2]与16年同期销量比较!D28*100</f>
        <v>24.129005818345494</v>
      </c>
      <c r="H31" s="30">
        <v>697163.64400000009</v>
      </c>
      <c r="I31" s="31">
        <f>(H31-[2]与16年同期销量比较!E28)/[2]与16年同期销量比较!E28*100</f>
        <v>0.5971923359266027</v>
      </c>
      <c r="J31" s="32">
        <f t="shared" si="0"/>
        <v>135919.55040000001</v>
      </c>
      <c r="K31" s="31">
        <f>(J31-[2]与16年同期销量比较!F28)/[2]与16年同期销量比较!F28*100</f>
        <v>14.314300356522528</v>
      </c>
      <c r="L31" s="32">
        <f t="shared" si="1"/>
        <v>1386183.2618</v>
      </c>
      <c r="M31" s="31">
        <f>(L31-[2]与16年同期销量比较!I28)/[2]与16年同期销量比较!I28*100</f>
        <v>2.1774075117646698</v>
      </c>
    </row>
    <row r="32" spans="1:13">
      <c r="A32" s="29" t="s">
        <v>91</v>
      </c>
      <c r="B32" s="30">
        <v>17667.364600000001</v>
      </c>
      <c r="C32" s="31">
        <f>(B32-[2]与16年同期销量比较!B29)/[2]与16年同期销量比较!B29*100</f>
        <v>15.909031624857963</v>
      </c>
      <c r="D32" s="30">
        <v>247637.9362</v>
      </c>
      <c r="E32" s="31">
        <f>(D32-[2]与16年同期销量比较!C29)/[2]与16年同期销量比较!C29*100</f>
        <v>78.145023371837752</v>
      </c>
      <c r="F32" s="30">
        <v>7848.7883000000002</v>
      </c>
      <c r="G32" s="31">
        <f>(F32-[2]与16年同期销量比较!D29)/[2]与16年同期销量比较!D29*100</f>
        <v>19.256528760728202</v>
      </c>
      <c r="H32" s="30">
        <v>81055.857600000018</v>
      </c>
      <c r="I32" s="31">
        <f>(H32-[2]与16年同期销量比较!E29)/[2]与16年同期销量比较!E29*100</f>
        <v>26.405132019948525</v>
      </c>
      <c r="J32" s="32">
        <f t="shared" si="0"/>
        <v>25516.152900000001</v>
      </c>
      <c r="K32" s="31">
        <f>(J32-[2]与16年同期销量比较!F29)/[2]与16年同期销量比较!F29*100</f>
        <v>16.918537483411285</v>
      </c>
      <c r="L32" s="32">
        <f t="shared" si="1"/>
        <v>328693.79379999998</v>
      </c>
      <c r="M32" s="31">
        <f>(L32-[2]与16年同期销量比较!I29)/[2]与16年同期销量比较!I29*100</f>
        <v>61.812073471387784</v>
      </c>
    </row>
    <row r="33" spans="1:13">
      <c r="A33" s="29" t="s">
        <v>92</v>
      </c>
      <c r="B33" s="30">
        <v>81480.286200000002</v>
      </c>
      <c r="C33" s="31">
        <f>(B33-[2]与16年同期销量比较!B30)/[2]与16年同期销量比较!B30*100</f>
        <v>14.105103202577855</v>
      </c>
      <c r="D33" s="30">
        <v>830589.50139999995</v>
      </c>
      <c r="E33" s="31">
        <f>(D33-[2]与16年同期销量比较!C30)/[2]与16年同期销量比较!C30*100</f>
        <v>5.6919380056648752</v>
      </c>
      <c r="F33" s="30">
        <v>49322.709499999997</v>
      </c>
      <c r="G33" s="31">
        <f>(F33-[2]与16年同期销量比较!D30)/[2]与16年同期销量比较!D30*100</f>
        <v>14.230691262218933</v>
      </c>
      <c r="H33" s="30">
        <v>616792.22860000003</v>
      </c>
      <c r="I33" s="31">
        <f>(H33-[2]与16年同期销量比较!E30)/[2]与16年同期销量比较!E30*100</f>
        <v>19.525922808486154</v>
      </c>
      <c r="J33" s="32">
        <f t="shared" si="0"/>
        <v>130802.9957</v>
      </c>
      <c r="K33" s="31">
        <f>(J33-[2]与16年同期销量比较!F30)/[2]与16年同期销量比较!F30*100</f>
        <v>14.152427037521134</v>
      </c>
      <c r="L33" s="32">
        <f t="shared" si="1"/>
        <v>1447381.73</v>
      </c>
      <c r="M33" s="31">
        <f>(L33-[2]与16年同期销量比较!I30)/[2]与16年同期销量比较!I30*100</f>
        <v>11.175331716376405</v>
      </c>
    </row>
    <row r="34" spans="1:13">
      <c r="A34" s="29" t="s">
        <v>93</v>
      </c>
      <c r="B34" s="30">
        <v>38302.484700000001</v>
      </c>
      <c r="C34" s="31">
        <f>(B34-[2]与16年同期销量比较!B31)/[2]与16年同期销量比较!B31*100</f>
        <v>2.0491218749816924</v>
      </c>
      <c r="D34" s="30">
        <v>454425.50160000002</v>
      </c>
      <c r="E34" s="31">
        <f>(D34-[2]与16年同期销量比较!C31)/[2]与16年同期销量比较!C31*100</f>
        <v>11.538444277707969</v>
      </c>
      <c r="F34" s="30">
        <v>32544.249899999999</v>
      </c>
      <c r="G34" s="31">
        <f>(F34-[2]与16年同期销量比较!D31)/[2]与16年同期销量比较!D31*100</f>
        <v>28.807886661423964</v>
      </c>
      <c r="H34" s="30">
        <v>279485.90789999999</v>
      </c>
      <c r="I34" s="31">
        <f>(H34-[2]与16年同期销量比较!E31)/[2]与16年同期销量比较!E31*100</f>
        <v>17.560342158242289</v>
      </c>
      <c r="J34" s="32">
        <f t="shared" si="0"/>
        <v>70846.734599999996</v>
      </c>
      <c r="K34" s="31">
        <f>(J34-[2]与16年同期销量比较!F31)/[2]与16年同期销量比较!F31*100</f>
        <v>12.814874597334452</v>
      </c>
      <c r="L34" s="32">
        <f t="shared" si="1"/>
        <v>733911.40950000007</v>
      </c>
      <c r="M34" s="31">
        <f>(L34-[2]与16年同期销量比较!I31)/[2]与16年同期销量比较!I31*100</f>
        <v>13.757503397792673</v>
      </c>
    </row>
    <row r="35" spans="1:13">
      <c r="A35" s="29" t="s">
        <v>94</v>
      </c>
      <c r="B35" s="30">
        <v>15098.4079</v>
      </c>
      <c r="C35" s="31">
        <f>(B35-[2]与16年同期销量比较!B32)/[2]与16年同期销量比较!B32*100</f>
        <v>5.102007729640782</v>
      </c>
      <c r="D35" s="30">
        <v>152001.68489999999</v>
      </c>
      <c r="E35" s="31">
        <f>(D35-[2]与16年同期销量比较!C32)/[2]与16年同期销量比较!C32*100</f>
        <v>9.7211618447156738</v>
      </c>
      <c r="F35" s="30">
        <v>8124.5522999999994</v>
      </c>
      <c r="G35" s="31">
        <f>(F35-[2]与16年同期销量比较!D32)/[2]与16年同期销量比较!D32*100</f>
        <v>-10.561684964956243</v>
      </c>
      <c r="H35" s="30">
        <v>71984.412799999991</v>
      </c>
      <c r="I35" s="31">
        <f>(H35-[2]与16年同期销量比较!E32)/[2]与16年同期销量比较!E32*100</f>
        <v>23.898028204584765</v>
      </c>
      <c r="J35" s="32">
        <f t="shared" si="0"/>
        <v>23222.960200000001</v>
      </c>
      <c r="K35" s="31">
        <f>(J35-[2]与16年同期销量比较!F32)/[2]与16年同期销量比较!F32*100</f>
        <v>-0.96587626571021312</v>
      </c>
      <c r="L35" s="32">
        <f t="shared" si="1"/>
        <v>223986.09769999998</v>
      </c>
      <c r="M35" s="31">
        <f>(L35-[2]与16年同期销量比较!I32)/[2]与16年同期销量比较!I32*100</f>
        <v>13.910015265840444</v>
      </c>
    </row>
    <row r="36" spans="1:13">
      <c r="A36" s="29" t="s">
        <v>95</v>
      </c>
      <c r="B36" s="30">
        <v>14749.8629</v>
      </c>
      <c r="C36" s="31">
        <f>(B36-[2]与16年同期销量比较!B33)/[2]与16年同期销量比较!B33*100</f>
        <v>-9.00852983560927</v>
      </c>
      <c r="D36" s="30">
        <v>161554.8651</v>
      </c>
      <c r="E36" s="31">
        <f>(D36-[2]与16年同期销量比较!C33)/[2]与16年同期销量比较!C33*100</f>
        <v>4.5009984056557979</v>
      </c>
      <c r="F36" s="30">
        <v>10103.0854</v>
      </c>
      <c r="G36" s="31">
        <f>(F36-[2]与16年同期销量比较!D33)/[2]与16年同期销量比较!D33*100</f>
        <v>22.631063830598126</v>
      </c>
      <c r="H36" s="30">
        <v>104599.52609999999</v>
      </c>
      <c r="I36" s="31">
        <f>(H36-[2]与16年同期销量比较!E33)/[2]与16年同期销量比较!E33*100</f>
        <v>14.149584303144039</v>
      </c>
      <c r="J36" s="32">
        <f t="shared" si="0"/>
        <v>24852.9483</v>
      </c>
      <c r="K36" s="31">
        <f>(J36-[2]与16年同期销量比较!F33)/[2]与16年同期销量比较!F33*100</f>
        <v>1.6531969935606683</v>
      </c>
      <c r="L36" s="32">
        <f t="shared" si="1"/>
        <v>266154.39119999995</v>
      </c>
      <c r="M36" s="31">
        <f>(L36-[2]与16年同期销量比较!I33)/[2]与16年同期销量比较!I33*100</f>
        <v>8.091686718947912</v>
      </c>
    </row>
    <row r="37" spans="1:13">
      <c r="A37" s="29" t="s">
        <v>96</v>
      </c>
      <c r="B37" s="30">
        <v>39884.392500000002</v>
      </c>
      <c r="C37" s="31">
        <f>(B37-[2]与16年同期销量比较!B34)/[2]与16年同期销量比较!B34*100</f>
        <v>17.011204906653656</v>
      </c>
      <c r="D37" s="30">
        <v>417844.43550000002</v>
      </c>
      <c r="E37" s="31">
        <f>(D37-[2]与16年同期销量比较!C34)/[2]与16年同期销量比较!C34*100</f>
        <v>9.2854723371338519</v>
      </c>
      <c r="F37" s="30">
        <v>24542.982499999998</v>
      </c>
      <c r="G37" s="31">
        <f>(F37-[2]与16年同期销量比较!D34)/[2]与16年同期销量比较!D34*100</f>
        <v>-5.6246263151868456</v>
      </c>
      <c r="H37" s="30">
        <v>303280.16519999993</v>
      </c>
      <c r="I37" s="31">
        <f>(H37-[2]与16年同期销量比较!E34)/[2]与16年同期销量比较!E34*100</f>
        <v>18.804160715307312</v>
      </c>
      <c r="J37" s="32">
        <f t="shared" si="0"/>
        <v>64427.375</v>
      </c>
      <c r="K37" s="31">
        <f>(J37-[2]与16年同期销量比较!F34)/[2]与16年同期销量比较!F34*100</f>
        <v>7.2151580526233525</v>
      </c>
      <c r="L37" s="32">
        <f t="shared" si="1"/>
        <v>721124.60069999995</v>
      </c>
      <c r="M37" s="31">
        <f>(L37-[2]与16年同期销量比较!I34)/[2]与16年同期销量比较!I34*100</f>
        <v>13.096374852737453</v>
      </c>
    </row>
    <row r="38" spans="1:13">
      <c r="A38" s="29" t="s">
        <v>97</v>
      </c>
      <c r="B38" s="30">
        <f>SUM(B7:B37)</f>
        <v>1940223.8086000006</v>
      </c>
      <c r="C38" s="31">
        <f>(B38-[2]与16年同期销量比较!B35)/[2]与16年同期销量比较!B35*100</f>
        <v>8.6285402786516094</v>
      </c>
      <c r="D38" s="30">
        <f>SUM(D7:D37)</f>
        <v>19632725.871400002</v>
      </c>
      <c r="E38" s="31">
        <f>(D38-[2]与16年同期销量比较!C35)/[2]与16年同期销量比较!C35*100</f>
        <v>5.2649444036127919</v>
      </c>
      <c r="F38" s="30">
        <f>SUM(F7:F37)</f>
        <v>1915248.8313899995</v>
      </c>
      <c r="G38" s="31">
        <f>(F38-[2]与16年同期销量比较!D35)/[2]与16年同期销量比较!D35*100</f>
        <v>15.22922027379701</v>
      </c>
      <c r="H38" s="30">
        <f>SUM(H7:H37)</f>
        <v>19066017.717644997</v>
      </c>
      <c r="I38" s="31">
        <f>(H38-[2]与16年同期销量比较!E35)/[2]与16年同期销量比较!E35*100</f>
        <v>11.146263137690475</v>
      </c>
      <c r="J38" s="32">
        <f t="shared" si="0"/>
        <v>3855472.6399900001</v>
      </c>
      <c r="K38" s="31">
        <f>(J38-[2]与16年同期销量比较!F35)/[2]与16年同期销量比较!F35*100</f>
        <v>11.810210029725759</v>
      </c>
      <c r="L38" s="32">
        <f t="shared" si="1"/>
        <v>38698743.589045003</v>
      </c>
      <c r="M38" s="31">
        <f>(L38-[2]与16年同期销量比较!I35)/[2]与16年同期销量比较!I35*100</f>
        <v>8.0826722986045603</v>
      </c>
    </row>
  </sheetData>
  <mergeCells count="18">
    <mergeCell ref="J5:J6"/>
    <mergeCell ref="L5:L6"/>
    <mergeCell ref="A1:M1"/>
    <mergeCell ref="L2:M2"/>
    <mergeCell ref="A3:A6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B5:B6"/>
    <mergeCell ref="D5:D6"/>
    <mergeCell ref="F5:F6"/>
    <mergeCell ref="H5:H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2017年全国彩票销售表</vt:lpstr>
      <vt:lpstr>2017年11月全国各类型彩票销售情况表</vt:lpstr>
      <vt:lpstr>2017年11月全国各地区彩票销售情况表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2017-12-19T01:34:50Z</dcterms:modified>
</cp:coreProperties>
</file>