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2017年全国彩票销售情况" sheetId="1" r:id="rId1"/>
    <sheet name="2017年9月全国各类型彩票销售情况表" sheetId="2" r:id="rId2"/>
    <sheet name="2017年9月全国各地区彩票销售情况表" sheetId="3" r:id="rId3"/>
  </sheets>
  <externalReferences>
    <externalReference r:id="rId4"/>
    <externalReference r:id="rId5"/>
  </externalReferences>
  <calcPr calcId="124519"/>
</workbook>
</file>

<file path=xl/calcChain.xml><?xml version="1.0" encoding="utf-8"?>
<calcChain xmlns="http://schemas.openxmlformats.org/spreadsheetml/2006/main">
  <c r="H38" i="3"/>
  <c r="I38" s="1"/>
  <c r="F38"/>
  <c r="G38" s="1"/>
  <c r="D38"/>
  <c r="L38" s="1"/>
  <c r="M38" s="1"/>
  <c r="B38"/>
  <c r="J38" s="1"/>
  <c r="K38" s="1"/>
  <c r="L37"/>
  <c r="M37" s="1"/>
  <c r="J37"/>
  <c r="K37" s="1"/>
  <c r="I37"/>
  <c r="G37"/>
  <c r="E37"/>
  <c r="C37"/>
  <c r="L36"/>
  <c r="M36" s="1"/>
  <c r="J36"/>
  <c r="K36" s="1"/>
  <c r="I36"/>
  <c r="G36"/>
  <c r="E36"/>
  <c r="C36"/>
  <c r="L35"/>
  <c r="M35" s="1"/>
  <c r="J35"/>
  <c r="K35" s="1"/>
  <c r="I35"/>
  <c r="G35"/>
  <c r="E35"/>
  <c r="C35"/>
  <c r="L34"/>
  <c r="M34" s="1"/>
  <c r="J34"/>
  <c r="K34" s="1"/>
  <c r="I34"/>
  <c r="G34"/>
  <c r="E34"/>
  <c r="C34"/>
  <c r="L33"/>
  <c r="M33" s="1"/>
  <c r="J33"/>
  <c r="K33" s="1"/>
  <c r="I33"/>
  <c r="G33"/>
  <c r="E33"/>
  <c r="C33"/>
  <c r="L32"/>
  <c r="M32" s="1"/>
  <c r="J32"/>
  <c r="K32" s="1"/>
  <c r="I32"/>
  <c r="G32"/>
  <c r="E32"/>
  <c r="C32"/>
  <c r="L31"/>
  <c r="M31" s="1"/>
  <c r="J31"/>
  <c r="K31" s="1"/>
  <c r="I31"/>
  <c r="G31"/>
  <c r="E31"/>
  <c r="C31"/>
  <c r="L30"/>
  <c r="M30" s="1"/>
  <c r="J30"/>
  <c r="K30" s="1"/>
  <c r="I30"/>
  <c r="G30"/>
  <c r="E30"/>
  <c r="C30"/>
  <c r="L29"/>
  <c r="M29" s="1"/>
  <c r="J29"/>
  <c r="K29" s="1"/>
  <c r="I29"/>
  <c r="G29"/>
  <c r="E29"/>
  <c r="C29"/>
  <c r="L28"/>
  <c r="M28" s="1"/>
  <c r="J28"/>
  <c r="K28" s="1"/>
  <c r="I28"/>
  <c r="G28"/>
  <c r="E28"/>
  <c r="C28"/>
  <c r="L27"/>
  <c r="M27" s="1"/>
  <c r="J27"/>
  <c r="K27" s="1"/>
  <c r="I27"/>
  <c r="G27"/>
  <c r="E27"/>
  <c r="C27"/>
  <c r="L26"/>
  <c r="M26" s="1"/>
  <c r="J26"/>
  <c r="K26" s="1"/>
  <c r="I26"/>
  <c r="G26"/>
  <c r="E26"/>
  <c r="C26"/>
  <c r="L25"/>
  <c r="M25" s="1"/>
  <c r="J25"/>
  <c r="K25" s="1"/>
  <c r="I25"/>
  <c r="G25"/>
  <c r="E25"/>
  <c r="C25"/>
  <c r="L24"/>
  <c r="M24" s="1"/>
  <c r="J24"/>
  <c r="K24" s="1"/>
  <c r="I24"/>
  <c r="G24"/>
  <c r="E24"/>
  <c r="C24"/>
  <c r="L23"/>
  <c r="M23" s="1"/>
  <c r="J23"/>
  <c r="K23" s="1"/>
  <c r="I23"/>
  <c r="G23"/>
  <c r="E23"/>
  <c r="C23"/>
  <c r="L22"/>
  <c r="M22" s="1"/>
  <c r="J22"/>
  <c r="K22" s="1"/>
  <c r="I22"/>
  <c r="G22"/>
  <c r="E22"/>
  <c r="C22"/>
  <c r="L21"/>
  <c r="M21" s="1"/>
  <c r="J21"/>
  <c r="K21" s="1"/>
  <c r="I21"/>
  <c r="G21"/>
  <c r="E21"/>
  <c r="C21"/>
  <c r="L20"/>
  <c r="M20" s="1"/>
  <c r="J20"/>
  <c r="K20" s="1"/>
  <c r="I20"/>
  <c r="G20"/>
  <c r="E20"/>
  <c r="C20"/>
  <c r="L19"/>
  <c r="M19" s="1"/>
  <c r="J19"/>
  <c r="K19" s="1"/>
  <c r="I19"/>
  <c r="G19"/>
  <c r="E19"/>
  <c r="C19"/>
  <c r="L18"/>
  <c r="M18" s="1"/>
  <c r="J18"/>
  <c r="K18" s="1"/>
  <c r="I18"/>
  <c r="G18"/>
  <c r="E18"/>
  <c r="C18"/>
  <c r="L17"/>
  <c r="M17" s="1"/>
  <c r="J17"/>
  <c r="K17" s="1"/>
  <c r="I17"/>
  <c r="G17"/>
  <c r="E17"/>
  <c r="C17"/>
  <c r="L16"/>
  <c r="M16" s="1"/>
  <c r="J16"/>
  <c r="K16" s="1"/>
  <c r="I16"/>
  <c r="G16"/>
  <c r="E16"/>
  <c r="C16"/>
  <c r="L15"/>
  <c r="M15" s="1"/>
  <c r="J15"/>
  <c r="K15" s="1"/>
  <c r="I15"/>
  <c r="G15"/>
  <c r="E15"/>
  <c r="C15"/>
  <c r="L14"/>
  <c r="M14" s="1"/>
  <c r="J14"/>
  <c r="K14" s="1"/>
  <c r="I14"/>
  <c r="G14"/>
  <c r="E14"/>
  <c r="C14"/>
  <c r="L13"/>
  <c r="M13" s="1"/>
  <c r="J13"/>
  <c r="K13" s="1"/>
  <c r="I13"/>
  <c r="G13"/>
  <c r="E13"/>
  <c r="C13"/>
  <c r="L12"/>
  <c r="M12" s="1"/>
  <c r="J12"/>
  <c r="K12" s="1"/>
  <c r="I12"/>
  <c r="G12"/>
  <c r="E12"/>
  <c r="C12"/>
  <c r="L11"/>
  <c r="M11" s="1"/>
  <c r="J11"/>
  <c r="K11" s="1"/>
  <c r="I11"/>
  <c r="G11"/>
  <c r="E11"/>
  <c r="C11"/>
  <c r="L10"/>
  <c r="M10" s="1"/>
  <c r="J10"/>
  <c r="K10" s="1"/>
  <c r="I10"/>
  <c r="G10"/>
  <c r="E10"/>
  <c r="C10"/>
  <c r="L9"/>
  <c r="M9" s="1"/>
  <c r="J9"/>
  <c r="K9" s="1"/>
  <c r="I9"/>
  <c r="G9"/>
  <c r="E9"/>
  <c r="C9"/>
  <c r="L8"/>
  <c r="M8" s="1"/>
  <c r="J8"/>
  <c r="K8" s="1"/>
  <c r="I8"/>
  <c r="G8"/>
  <c r="E8"/>
  <c r="C8"/>
  <c r="L7"/>
  <c r="M7" s="1"/>
  <c r="J7"/>
  <c r="K7" s="1"/>
  <c r="I7"/>
  <c r="G7"/>
  <c r="E7"/>
  <c r="C7"/>
  <c r="G21" i="2"/>
  <c r="F21"/>
  <c r="H21" s="1"/>
  <c r="C21"/>
  <c r="B21"/>
  <c r="E21" s="1"/>
  <c r="G20"/>
  <c r="F20"/>
  <c r="H20" s="1"/>
  <c r="C20"/>
  <c r="B20"/>
  <c r="D20" s="1"/>
  <c r="G19"/>
  <c r="F19"/>
  <c r="H19" s="1"/>
  <c r="C19"/>
  <c r="B19"/>
  <c r="E19" s="1"/>
  <c r="G18"/>
  <c r="F18"/>
  <c r="H18" s="1"/>
  <c r="C18"/>
  <c r="B18"/>
  <c r="D18" s="1"/>
  <c r="G17"/>
  <c r="F17"/>
  <c r="H17" s="1"/>
  <c r="C17"/>
  <c r="B17"/>
  <c r="E17" s="1"/>
  <c r="C16"/>
  <c r="H15"/>
  <c r="E15"/>
  <c r="D15"/>
  <c r="H14"/>
  <c r="E14"/>
  <c r="D14"/>
  <c r="H13"/>
  <c r="E13"/>
  <c r="D13"/>
  <c r="H12"/>
  <c r="E12"/>
  <c r="D12"/>
  <c r="G11"/>
  <c r="F11"/>
  <c r="H11" s="1"/>
  <c r="C11"/>
  <c r="B11"/>
  <c r="E11" s="1"/>
  <c r="H10"/>
  <c r="E10"/>
  <c r="D10"/>
  <c r="H9"/>
  <c r="E9"/>
  <c r="D9"/>
  <c r="H8"/>
  <c r="E8"/>
  <c r="D8"/>
  <c r="H7"/>
  <c r="E7"/>
  <c r="D7"/>
  <c r="G6"/>
  <c r="G16" s="1"/>
  <c r="F6"/>
  <c r="F16" s="1"/>
  <c r="C6"/>
  <c r="B6"/>
  <c r="B16" s="1"/>
  <c r="K18" i="1"/>
  <c r="J18"/>
  <c r="I18"/>
  <c r="H18"/>
  <c r="E18"/>
  <c r="D18"/>
  <c r="C18"/>
  <c r="B18"/>
  <c r="L14"/>
  <c r="F14"/>
  <c r="N14" s="1"/>
  <c r="L13"/>
  <c r="F13"/>
  <c r="N13" s="1"/>
  <c r="L12"/>
  <c r="F12"/>
  <c r="N12" s="1"/>
  <c r="L11"/>
  <c r="F11"/>
  <c r="N11" s="1"/>
  <c r="L10"/>
  <c r="F10"/>
  <c r="N10" s="1"/>
  <c r="L9"/>
  <c r="F9"/>
  <c r="N9" s="1"/>
  <c r="L8"/>
  <c r="F8"/>
  <c r="N8" s="1"/>
  <c r="L7"/>
  <c r="F7"/>
  <c r="N7" s="1"/>
  <c r="M6"/>
  <c r="M7" s="1"/>
  <c r="M8" s="1"/>
  <c r="M9" s="1"/>
  <c r="M10" s="1"/>
  <c r="M11" s="1"/>
  <c r="M12" s="1"/>
  <c r="M13" s="1"/>
  <c r="M14" s="1"/>
  <c r="L6"/>
  <c r="L18" s="1"/>
  <c r="G6"/>
  <c r="G7" s="1"/>
  <c r="G8" s="1"/>
  <c r="G9" s="1"/>
  <c r="G10" s="1"/>
  <c r="G11" s="1"/>
  <c r="G12" s="1"/>
  <c r="G13" s="1"/>
  <c r="G14" s="1"/>
  <c r="F6"/>
  <c r="N6" s="1"/>
  <c r="N18" s="1"/>
  <c r="C38" i="3" l="1"/>
  <c r="E38"/>
  <c r="D16" i="2"/>
  <c r="E16"/>
  <c r="H16"/>
  <c r="E6"/>
  <c r="D11"/>
  <c r="D17"/>
  <c r="E18"/>
  <c r="D19"/>
  <c r="E20"/>
  <c r="D21"/>
  <c r="D6"/>
  <c r="H6"/>
  <c r="F18" i="1"/>
</calcChain>
</file>

<file path=xl/sharedStrings.xml><?xml version="1.0" encoding="utf-8"?>
<sst xmlns="http://schemas.openxmlformats.org/spreadsheetml/2006/main" count="124" uniqueCount="97">
  <si>
    <t>附件1：</t>
    <phoneticPr fontId="3" type="noConversion"/>
  </si>
  <si>
    <r>
      <t>2017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9</t>
    </r>
    <r>
      <rPr>
        <sz val="16"/>
        <rFont val="黑体"/>
        <family val="3"/>
        <charset val="134"/>
      </rPr>
      <t>月全国彩票销售情况表</t>
    </r>
    <phoneticPr fontId="3" type="noConversion"/>
  </si>
  <si>
    <r>
      <t xml:space="preserve"> </t>
    </r>
    <r>
      <rPr>
        <sz val="10"/>
        <rFont val="宋体"/>
        <charset val="134"/>
      </rPr>
      <t>单位：亿元</t>
    </r>
    <phoneticPr fontId="3" type="noConversion"/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</si>
  <si>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份</t>
    </r>
    <phoneticPr fontId="3" type="noConversion"/>
  </si>
  <si>
    <t>福利彩票</t>
    <phoneticPr fontId="3" type="noConversion"/>
  </si>
  <si>
    <t xml:space="preserve">    体育彩票</t>
    <phoneticPr fontId="3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</si>
  <si>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计</t>
    </r>
    <phoneticPr fontId="3" type="noConversion"/>
  </si>
  <si>
    <t>乐透数字型</t>
    <phoneticPr fontId="3" type="noConversion"/>
  </si>
  <si>
    <t>即开型</t>
    <phoneticPr fontId="3" type="noConversion"/>
  </si>
  <si>
    <t>视频型</t>
    <phoneticPr fontId="3" type="noConversion"/>
  </si>
  <si>
    <t>基诺型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</si>
  <si>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计</t>
    </r>
    <phoneticPr fontId="3" type="noConversion"/>
  </si>
  <si>
    <t>1至本月累计</t>
    <phoneticPr fontId="3" type="noConversion"/>
  </si>
  <si>
    <t>竞猜型</t>
    <phoneticPr fontId="3" type="noConversion"/>
  </si>
  <si>
    <r>
      <t xml:space="preserve">1    </t>
    </r>
    <r>
      <rPr>
        <sz val="10"/>
        <rFont val="宋体"/>
        <charset val="134"/>
      </rPr>
      <t>月</t>
    </r>
    <phoneticPr fontId="3" type="noConversion"/>
  </si>
  <si>
    <r>
      <t xml:space="preserve">2     </t>
    </r>
    <r>
      <rPr>
        <sz val="10"/>
        <rFont val="宋体"/>
        <charset val="134"/>
      </rPr>
      <t>月</t>
    </r>
    <phoneticPr fontId="3" type="noConversion"/>
  </si>
  <si>
    <r>
      <t xml:space="preserve">3     </t>
    </r>
    <r>
      <rPr>
        <sz val="10"/>
        <rFont val="宋体"/>
        <charset val="134"/>
      </rPr>
      <t>月</t>
    </r>
    <phoneticPr fontId="3" type="noConversion"/>
  </si>
  <si>
    <r>
      <t xml:space="preserve">4    </t>
    </r>
    <r>
      <rPr>
        <sz val="10"/>
        <rFont val="宋体"/>
        <charset val="134"/>
      </rPr>
      <t>月</t>
    </r>
  </si>
  <si>
    <r>
      <t xml:space="preserve">5    </t>
    </r>
    <r>
      <rPr>
        <sz val="10"/>
        <rFont val="宋体"/>
        <charset val="134"/>
      </rPr>
      <t>月</t>
    </r>
  </si>
  <si>
    <r>
      <t xml:space="preserve">6    </t>
    </r>
    <r>
      <rPr>
        <sz val="10"/>
        <rFont val="宋体"/>
        <charset val="134"/>
      </rPr>
      <t>月</t>
    </r>
  </si>
  <si>
    <r>
      <t xml:space="preserve">7    </t>
    </r>
    <r>
      <rPr>
        <sz val="10"/>
        <rFont val="宋体"/>
        <charset val="134"/>
      </rPr>
      <t>月</t>
    </r>
  </si>
  <si>
    <r>
      <t xml:space="preserve">8    </t>
    </r>
    <r>
      <rPr>
        <sz val="10"/>
        <rFont val="宋体"/>
        <charset val="134"/>
      </rPr>
      <t>月</t>
    </r>
  </si>
  <si>
    <r>
      <t xml:space="preserve">9    </t>
    </r>
    <r>
      <rPr>
        <sz val="10"/>
        <rFont val="宋体"/>
        <charset val="134"/>
      </rPr>
      <t>月</t>
    </r>
  </si>
  <si>
    <r>
      <t xml:space="preserve">10    </t>
    </r>
    <r>
      <rPr>
        <sz val="10"/>
        <rFont val="宋体"/>
        <charset val="134"/>
      </rPr>
      <t>月</t>
    </r>
  </si>
  <si>
    <r>
      <t xml:space="preserve">11    </t>
    </r>
    <r>
      <rPr>
        <sz val="10"/>
        <rFont val="宋体"/>
        <charset val="134"/>
      </rPr>
      <t>月</t>
    </r>
  </si>
  <si>
    <r>
      <t xml:space="preserve">12    </t>
    </r>
    <r>
      <rPr>
        <sz val="10"/>
        <rFont val="宋体"/>
        <charset val="134"/>
      </rPr>
      <t>月</t>
    </r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</si>
  <si>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计</t>
    </r>
    <phoneticPr fontId="3" type="noConversion"/>
  </si>
  <si>
    <t>─</t>
  </si>
  <si>
    <t>附件2：</t>
    <phoneticPr fontId="3" type="noConversion"/>
  </si>
  <si>
    <r>
      <t xml:space="preserve">  2017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9</t>
    </r>
    <r>
      <rPr>
        <sz val="16"/>
        <rFont val="黑体"/>
        <family val="3"/>
        <charset val="134"/>
      </rPr>
      <t>月全国各类型彩票销售情况表</t>
    </r>
    <phoneticPr fontId="3" type="noConversion"/>
  </si>
  <si>
    <t>类型</t>
    <phoneticPr fontId="3" type="noConversion"/>
  </si>
  <si>
    <t>本月</t>
    <phoneticPr fontId="3" type="noConversion"/>
  </si>
  <si>
    <t>本年累计</t>
    <phoneticPr fontId="3" type="noConversion"/>
  </si>
  <si>
    <t>本年销售额</t>
    <phoneticPr fontId="3" type="noConversion"/>
  </si>
  <si>
    <t>上年销售额</t>
    <phoneticPr fontId="3" type="noConversion"/>
  </si>
  <si>
    <t>同比增长(%)</t>
    <phoneticPr fontId="3" type="noConversion"/>
  </si>
  <si>
    <t>环比增长(%)</t>
    <phoneticPr fontId="3" type="noConversion"/>
  </si>
  <si>
    <r>
      <t xml:space="preserve">    </t>
    </r>
    <r>
      <rPr>
        <b/>
        <sz val="10"/>
        <rFont val="宋体"/>
        <charset val="134"/>
      </rPr>
      <t>一、福利彩票</t>
    </r>
    <phoneticPr fontId="3" type="noConversion"/>
  </si>
  <si>
    <t xml:space="preserve">    （一）乐透数字型</t>
    <phoneticPr fontId="3" type="noConversion"/>
  </si>
  <si>
    <t xml:space="preserve">    （二）即开型</t>
    <phoneticPr fontId="3" type="noConversion"/>
  </si>
  <si>
    <t xml:space="preserve">    （三）视频型</t>
    <phoneticPr fontId="3" type="noConversion"/>
  </si>
  <si>
    <t xml:space="preserve">    （四）基诺型</t>
    <phoneticPr fontId="3" type="noConversion"/>
  </si>
  <si>
    <r>
      <t xml:space="preserve">    </t>
    </r>
    <r>
      <rPr>
        <b/>
        <sz val="10"/>
        <rFont val="宋体"/>
        <charset val="134"/>
      </rPr>
      <t>二、体育彩票</t>
    </r>
    <phoneticPr fontId="3" type="noConversion"/>
  </si>
  <si>
    <r>
      <t xml:space="preserve">         </t>
    </r>
    <r>
      <rPr>
        <sz val="10"/>
        <rFont val="宋体"/>
        <charset val="134"/>
      </rPr>
      <t>（一）乐透数字型</t>
    </r>
    <phoneticPr fontId="3" type="noConversion"/>
  </si>
  <si>
    <r>
      <t xml:space="preserve">         </t>
    </r>
    <r>
      <rPr>
        <sz val="10"/>
        <rFont val="宋体"/>
        <charset val="134"/>
      </rPr>
      <t>（二）竞猜型</t>
    </r>
    <phoneticPr fontId="3" type="noConversion"/>
  </si>
  <si>
    <r>
      <t xml:space="preserve">         </t>
    </r>
    <r>
      <rPr>
        <sz val="10"/>
        <rFont val="宋体"/>
        <charset val="134"/>
      </rPr>
      <t>（三）即开型</t>
    </r>
    <phoneticPr fontId="3" type="noConversion"/>
  </si>
  <si>
    <r>
      <t xml:space="preserve">         </t>
    </r>
    <r>
      <rPr>
        <sz val="10"/>
        <rFont val="宋体"/>
        <charset val="134"/>
      </rPr>
      <t>（四）视频型</t>
    </r>
    <phoneticPr fontId="3" type="noConversion"/>
  </si>
  <si>
    <r>
      <t xml:space="preserve">    </t>
    </r>
    <r>
      <rPr>
        <b/>
        <sz val="10"/>
        <rFont val="宋体"/>
        <charset val="134"/>
      </rPr>
      <t>三、合计</t>
    </r>
    <phoneticPr fontId="3" type="noConversion"/>
  </si>
  <si>
    <r>
      <t xml:space="preserve">          </t>
    </r>
    <r>
      <rPr>
        <sz val="10"/>
        <rFont val="宋体"/>
        <charset val="134"/>
      </rPr>
      <t>（一）乐透数字型</t>
    </r>
    <phoneticPr fontId="3" type="noConversion"/>
  </si>
  <si>
    <r>
      <t xml:space="preserve">          </t>
    </r>
    <r>
      <rPr>
        <sz val="10"/>
        <rFont val="宋体"/>
        <charset val="134"/>
      </rPr>
      <t>（二）竞猜型</t>
    </r>
    <phoneticPr fontId="3" type="noConversion"/>
  </si>
  <si>
    <r>
      <t xml:space="preserve">          </t>
    </r>
    <r>
      <rPr>
        <sz val="10"/>
        <rFont val="宋体"/>
        <charset val="134"/>
      </rPr>
      <t>（三）即开型</t>
    </r>
    <phoneticPr fontId="3" type="noConversion"/>
  </si>
  <si>
    <r>
      <t xml:space="preserve">          </t>
    </r>
    <r>
      <rPr>
        <sz val="10"/>
        <rFont val="宋体"/>
        <charset val="134"/>
      </rPr>
      <t>（四）视频型</t>
    </r>
    <phoneticPr fontId="3" type="noConversion"/>
  </si>
  <si>
    <r>
      <t xml:space="preserve">          </t>
    </r>
    <r>
      <rPr>
        <sz val="10"/>
        <rFont val="宋体"/>
        <charset val="134"/>
      </rPr>
      <t>（五）基诺型</t>
    </r>
    <phoneticPr fontId="3" type="noConversion"/>
  </si>
  <si>
    <r>
      <t>附件</t>
    </r>
    <r>
      <rPr>
        <sz val="14"/>
        <rFont val="Times New Roman"/>
        <family val="1"/>
      </rPr>
      <t xml:space="preserve">3:                                                       </t>
    </r>
    <r>
      <rPr>
        <sz val="16"/>
        <rFont val="Times New Roman"/>
        <family val="1"/>
      </rPr>
      <t xml:space="preserve"> 2017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9</t>
    </r>
    <r>
      <rPr>
        <sz val="16"/>
        <rFont val="黑体"/>
        <family val="3"/>
        <charset val="134"/>
      </rPr>
      <t>月全国各地区彩票销售情况表</t>
    </r>
    <phoneticPr fontId="12" type="noConversion"/>
  </si>
  <si>
    <t>单位：万元</t>
    <phoneticPr fontId="12" type="noConversion"/>
  </si>
  <si>
    <t>地区</t>
    <phoneticPr fontId="12" type="noConversion"/>
  </si>
  <si>
    <t>福利彩票</t>
    <phoneticPr fontId="12" type="noConversion"/>
  </si>
  <si>
    <t>体育彩票</t>
    <phoneticPr fontId="12" type="noConversion"/>
  </si>
  <si>
    <t>销售合计</t>
    <phoneticPr fontId="12" type="noConversion"/>
  </si>
  <si>
    <t>本月</t>
    <phoneticPr fontId="12" type="noConversion"/>
  </si>
  <si>
    <t>本年累计</t>
    <phoneticPr fontId="12" type="noConversion"/>
  </si>
  <si>
    <t>销售额</t>
  </si>
  <si>
    <t>比上年同</t>
    <phoneticPr fontId="12" type="noConversion"/>
  </si>
  <si>
    <t>销售额</t>
    <phoneticPr fontId="12" type="noConversion"/>
  </si>
  <si>
    <t>期增长%</t>
    <phoneticPr fontId="12" type="noConversion"/>
  </si>
  <si>
    <t>北京</t>
    <phoneticPr fontId="12" type="noConversion"/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</si>
  <si>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</si>
  <si>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</si>
  <si>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</si>
  <si>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</si>
  <si>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</si>
  <si>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</si>
  <si>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</si>
  <si>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</si>
  <si>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</si>
  <si>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</si>
  <si>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</si>
  <si>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</si>
  <si>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</si>
  <si>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</si>
  <si>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</si>
  <si>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</si>
  <si>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</si>
  <si>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</si>
  <si>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</si>
  <si>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</si>
  <si>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</si>
  <si>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</si>
  <si>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</si>
  <si>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</si>
  <si>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</si>
  <si>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</si>
  <si>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</si>
  <si>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</si>
  <si>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</si>
  <si>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</si>
  <si>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  <phoneticPr fontId="12" type="noConversion"/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</si>
</sst>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00_);[Red]\(0.0000\)"/>
    <numFmt numFmtId="178" formatCode="0.0000"/>
    <numFmt numFmtId="179" formatCode="0.00_);[Red]\(0.00\)"/>
    <numFmt numFmtId="180" formatCode="0.0%"/>
    <numFmt numFmtId="181" formatCode="0.0000_ "/>
    <numFmt numFmtId="182" formatCode="0.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黑体"/>
      <family val="3"/>
      <charset val="134"/>
    </font>
    <font>
      <sz val="9"/>
      <name val="宋体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b/>
      <sz val="10"/>
      <name val="宋体"/>
      <charset val="134"/>
    </font>
    <font>
      <sz val="14"/>
      <name val="Times New Roman"/>
      <family val="1"/>
    </font>
    <font>
      <sz val="9"/>
      <name val="宋体"/>
      <family val="3"/>
      <charset val="134"/>
    </font>
    <font>
      <sz val="11"/>
      <name val="Times New Roman"/>
      <family val="1"/>
    </font>
    <font>
      <sz val="11"/>
      <name val="仿宋_GB2312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179" fontId="7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180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181" fontId="7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176" fontId="13" fillId="0" borderId="0" xfId="0" applyNumberFormat="1" applyFont="1" applyFill="1" applyAlignment="1">
      <alignment horizontal="left"/>
    </xf>
    <xf numFmtId="182" fontId="13" fillId="0" borderId="0" xfId="0" applyNumberFormat="1" applyFont="1" applyFill="1" applyAlignment="1">
      <alignment horizontal="left"/>
    </xf>
    <xf numFmtId="0" fontId="14" fillId="0" borderId="8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182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82" fontId="15" fillId="0" borderId="5" xfId="0" applyNumberFormat="1" applyFont="1" applyFill="1" applyBorder="1" applyAlignment="1">
      <alignment horizontal="center" vertical="center"/>
    </xf>
    <xf numFmtId="176" fontId="15" fillId="0" borderId="5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9" fontId="6" fillId="0" borderId="6" xfId="0" applyNumberFormat="1" applyFont="1" applyFill="1" applyBorder="1" applyAlignment="1" applyProtection="1">
      <alignment horizontal="center" vertical="top" wrapText="1"/>
      <protection locked="0"/>
    </xf>
    <xf numFmtId="182" fontId="6" fillId="0" borderId="6" xfId="0" applyNumberFormat="1" applyFont="1" applyFill="1" applyBorder="1" applyAlignment="1">
      <alignment horizontal="center" vertical="center"/>
    </xf>
    <xf numFmtId="179" fontId="6" fillId="0" borderId="6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上月"/>
    </sheetNames>
    <sheetDataSet>
      <sheetData sheetId="0"/>
      <sheetData sheetId="1">
        <row r="2">
          <cell r="B2">
            <v>174.70590512999999</v>
          </cell>
        </row>
        <row r="3">
          <cell r="B3">
            <v>127.75443632</v>
          </cell>
        </row>
        <row r="4">
          <cell r="B4">
            <v>8.9235186500000001</v>
          </cell>
        </row>
        <row r="5">
          <cell r="B5">
            <v>37.868197379999998</v>
          </cell>
        </row>
        <row r="6">
          <cell r="B6">
            <v>0.15975278000000001</v>
          </cell>
        </row>
        <row r="7">
          <cell r="B7">
            <v>175.96522534899998</v>
          </cell>
        </row>
        <row r="8">
          <cell r="B8">
            <v>83.53183172</v>
          </cell>
        </row>
        <row r="9">
          <cell r="B9">
            <v>84.056052599999973</v>
          </cell>
        </row>
        <row r="10">
          <cell r="B10">
            <v>8.3705387400000024</v>
          </cell>
        </row>
        <row r="11">
          <cell r="B11">
            <v>6.8022890000000004E-3</v>
          </cell>
        </row>
        <row r="12">
          <cell r="B12">
            <v>350.671130479</v>
          </cell>
        </row>
        <row r="13">
          <cell r="B13">
            <v>211.28626803999998</v>
          </cell>
        </row>
        <row r="14">
          <cell r="B14">
            <v>84.056052599999973</v>
          </cell>
        </row>
        <row r="15">
          <cell r="B15">
            <v>17.294057390000003</v>
          </cell>
        </row>
        <row r="16">
          <cell r="B16">
            <v>37.874999668999997</v>
          </cell>
        </row>
        <row r="17">
          <cell r="B17">
            <v>0.15975278000000001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与16年同期销量比较"/>
      <sheetName val="图1"/>
      <sheetName val="Sheet1"/>
    </sheetNames>
    <sheetDataSet>
      <sheetData sheetId="0"/>
      <sheetData sheetId="1">
        <row r="4">
          <cell r="B4">
            <v>37798.33</v>
          </cell>
          <cell r="C4">
            <v>355579.54</v>
          </cell>
          <cell r="D4">
            <v>52845.423500000004</v>
          </cell>
          <cell r="E4">
            <v>436136.34230000002</v>
          </cell>
          <cell r="F4">
            <v>90643.753500000006</v>
          </cell>
          <cell r="I4">
            <v>791715.88229999994</v>
          </cell>
        </row>
        <row r="5">
          <cell r="B5">
            <v>29974.77</v>
          </cell>
          <cell r="C5">
            <v>283559.02</v>
          </cell>
          <cell r="D5">
            <v>24951.324400000001</v>
          </cell>
          <cell r="E5">
            <v>237787.80299999999</v>
          </cell>
          <cell r="F5">
            <v>54926.094400000002</v>
          </cell>
          <cell r="I5">
            <v>521346.82299999997</v>
          </cell>
        </row>
        <row r="6">
          <cell r="B6">
            <v>48114.01</v>
          </cell>
          <cell r="C6">
            <v>468759.05</v>
          </cell>
          <cell r="D6">
            <v>84852.131599999993</v>
          </cell>
          <cell r="E6">
            <v>816305.9757999999</v>
          </cell>
          <cell r="F6">
            <v>132966.1416</v>
          </cell>
          <cell r="I6">
            <v>1285065.0257999999</v>
          </cell>
        </row>
        <row r="7">
          <cell r="B7">
            <v>35538.78</v>
          </cell>
          <cell r="C7">
            <v>319729.26</v>
          </cell>
          <cell r="D7">
            <v>19018.640700000004</v>
          </cell>
          <cell r="E7">
            <v>158410.91950000002</v>
          </cell>
          <cell r="F7">
            <v>54557.420700000002</v>
          </cell>
          <cell r="I7">
            <v>478140.17950000003</v>
          </cell>
        </row>
        <row r="8">
          <cell r="B8">
            <v>40048.06</v>
          </cell>
          <cell r="C8">
            <v>426558.05</v>
          </cell>
          <cell r="D8">
            <v>33091.4185</v>
          </cell>
          <cell r="E8">
            <v>334471.52619999996</v>
          </cell>
          <cell r="F8">
            <v>73139.478499999997</v>
          </cell>
          <cell r="I8">
            <v>761029.57620000001</v>
          </cell>
        </row>
        <row r="9">
          <cell r="B9">
            <v>78464.2</v>
          </cell>
          <cell r="C9">
            <v>806806.78</v>
          </cell>
          <cell r="D9">
            <v>44045.097099999999</v>
          </cell>
          <cell r="E9">
            <v>428197.32490000001</v>
          </cell>
          <cell r="F9">
            <v>122509.2971</v>
          </cell>
          <cell r="I9">
            <v>1235004.1049000002</v>
          </cell>
        </row>
        <row r="10">
          <cell r="B10">
            <v>25672.32</v>
          </cell>
          <cell r="C10">
            <v>259962.58</v>
          </cell>
          <cell r="D10">
            <v>28361.677399999993</v>
          </cell>
          <cell r="E10">
            <v>285103.34080000001</v>
          </cell>
          <cell r="F10">
            <v>54033.997399999993</v>
          </cell>
          <cell r="I10">
            <v>545065.92079999996</v>
          </cell>
        </row>
        <row r="11">
          <cell r="B11">
            <v>38294.480000000003</v>
          </cell>
          <cell r="C11">
            <v>376843.97</v>
          </cell>
          <cell r="D11">
            <v>39588.750700000004</v>
          </cell>
          <cell r="E11">
            <v>401339.10060000001</v>
          </cell>
          <cell r="F11">
            <v>77883.230700000015</v>
          </cell>
          <cell r="I11">
            <v>778183.07059999998</v>
          </cell>
        </row>
        <row r="12">
          <cell r="B12">
            <v>35432.78</v>
          </cell>
          <cell r="C12">
            <v>323952.95</v>
          </cell>
          <cell r="D12">
            <v>26227.695399999997</v>
          </cell>
          <cell r="E12">
            <v>227396.13830000002</v>
          </cell>
          <cell r="F12">
            <v>61660.475399999996</v>
          </cell>
          <cell r="I12">
            <v>551349.08830000006</v>
          </cell>
        </row>
        <row r="13">
          <cell r="B13">
            <v>123954.18</v>
          </cell>
          <cell r="C13">
            <v>1080906.54</v>
          </cell>
          <cell r="D13">
            <v>141426.49092499999</v>
          </cell>
          <cell r="E13">
            <v>1294076.8602059998</v>
          </cell>
          <cell r="F13">
            <v>265380.67092499998</v>
          </cell>
          <cell r="I13">
            <v>2374983.4002059996</v>
          </cell>
        </row>
        <row r="14">
          <cell r="B14">
            <v>118384.35</v>
          </cell>
          <cell r="C14">
            <v>1108318.8500000001</v>
          </cell>
          <cell r="D14">
            <v>90361.840199999991</v>
          </cell>
          <cell r="E14">
            <v>898975.88069999986</v>
          </cell>
          <cell r="F14">
            <v>208746.19020000001</v>
          </cell>
          <cell r="I14">
            <v>2007294.7307</v>
          </cell>
        </row>
        <row r="15">
          <cell r="B15">
            <v>52886.92</v>
          </cell>
          <cell r="C15">
            <v>512193.55</v>
          </cell>
          <cell r="D15">
            <v>42924.085399999996</v>
          </cell>
          <cell r="E15">
            <v>397932.33769999992</v>
          </cell>
          <cell r="F15">
            <v>95811.005399999995</v>
          </cell>
          <cell r="I15">
            <v>910125.88769999985</v>
          </cell>
        </row>
        <row r="16">
          <cell r="B16">
            <v>38034.19</v>
          </cell>
          <cell r="C16">
            <v>369000.65</v>
          </cell>
          <cell r="D16">
            <v>60114.01449999999</v>
          </cell>
          <cell r="E16">
            <v>592691.39980000001</v>
          </cell>
          <cell r="F16">
            <v>98148.204499999993</v>
          </cell>
          <cell r="I16">
            <v>961692.04980000004</v>
          </cell>
        </row>
        <row r="17">
          <cell r="B17">
            <v>26449.93</v>
          </cell>
          <cell r="C17">
            <v>203911.41</v>
          </cell>
          <cell r="D17">
            <v>23283.328300000001</v>
          </cell>
          <cell r="E17">
            <v>227898.93990000003</v>
          </cell>
          <cell r="F17">
            <v>49733.258300000001</v>
          </cell>
          <cell r="I17">
            <v>431810.34990000003</v>
          </cell>
        </row>
        <row r="18">
          <cell r="B18">
            <v>109950</v>
          </cell>
          <cell r="C18">
            <v>1075755.5900000001</v>
          </cell>
          <cell r="D18">
            <v>159514.74029999998</v>
          </cell>
          <cell r="E18">
            <v>1269975.9393999998</v>
          </cell>
          <cell r="F18">
            <v>269464.74029999995</v>
          </cell>
          <cell r="I18">
            <v>2345731.5293999999</v>
          </cell>
        </row>
        <row r="19">
          <cell r="B19">
            <v>56741.95</v>
          </cell>
          <cell r="C19">
            <v>478396.59</v>
          </cell>
          <cell r="D19">
            <v>94239.054200000013</v>
          </cell>
          <cell r="E19">
            <v>853218.70020000008</v>
          </cell>
          <cell r="F19">
            <v>150981.00420000002</v>
          </cell>
          <cell r="I19">
            <v>1331615.2902000002</v>
          </cell>
        </row>
        <row r="20">
          <cell r="B20">
            <v>89014.32</v>
          </cell>
          <cell r="C20">
            <v>724847.23</v>
          </cell>
          <cell r="D20">
            <v>60920.116300000002</v>
          </cell>
          <cell r="E20">
            <v>502442.82069999998</v>
          </cell>
          <cell r="F20">
            <v>149934.4363</v>
          </cell>
          <cell r="I20">
            <v>1227290.0507</v>
          </cell>
        </row>
        <row r="21">
          <cell r="B21">
            <v>69058.5</v>
          </cell>
          <cell r="C21">
            <v>635127.42000000004</v>
          </cell>
          <cell r="D21">
            <v>67040.128299999997</v>
          </cell>
          <cell r="E21">
            <v>423745.71559999994</v>
          </cell>
          <cell r="F21">
            <v>136098.62829999998</v>
          </cell>
          <cell r="I21">
            <v>1058873.1355999999</v>
          </cell>
        </row>
        <row r="22">
          <cell r="B22">
            <v>181924.64</v>
          </cell>
          <cell r="C22">
            <v>1526136.93</v>
          </cell>
          <cell r="D22">
            <v>139662.4706</v>
          </cell>
          <cell r="E22">
            <v>1376389.9438</v>
          </cell>
          <cell r="F22">
            <v>321587.11060000001</v>
          </cell>
          <cell r="I22">
            <v>2902526.8738000002</v>
          </cell>
        </row>
        <row r="23">
          <cell r="B23">
            <v>35717.25</v>
          </cell>
          <cell r="C23">
            <v>344807.54</v>
          </cell>
          <cell r="D23">
            <v>19882.497599999999</v>
          </cell>
          <cell r="E23">
            <v>203436.40949999998</v>
          </cell>
          <cell r="F23">
            <v>55599.747600000002</v>
          </cell>
          <cell r="I23">
            <v>548243.94949999999</v>
          </cell>
        </row>
        <row r="24">
          <cell r="B24">
            <v>12589.2</v>
          </cell>
          <cell r="C24">
            <v>126062.67</v>
          </cell>
          <cell r="D24">
            <v>9497.8994399999992</v>
          </cell>
          <cell r="E24">
            <v>90796.85159000002</v>
          </cell>
          <cell r="F24">
            <v>22087.099439999998</v>
          </cell>
          <cell r="I24">
            <v>216859.52159000002</v>
          </cell>
        </row>
        <row r="25">
          <cell r="B25">
            <v>33968.58</v>
          </cell>
          <cell r="C25">
            <v>319619.09999999998</v>
          </cell>
          <cell r="D25">
            <v>33096.976199999997</v>
          </cell>
          <cell r="E25">
            <v>251787.1177</v>
          </cell>
          <cell r="F25">
            <v>67065.556199999992</v>
          </cell>
          <cell r="I25">
            <v>571406.21769999992</v>
          </cell>
        </row>
        <row r="26">
          <cell r="B26">
            <v>65345.23</v>
          </cell>
          <cell r="C26">
            <v>635955.17000000004</v>
          </cell>
          <cell r="D26">
            <v>40563.894199999995</v>
          </cell>
          <cell r="E26">
            <v>361249.42569999996</v>
          </cell>
          <cell r="F26">
            <v>105909.12419999999</v>
          </cell>
          <cell r="I26">
            <v>997204.59569999995</v>
          </cell>
        </row>
        <row r="27">
          <cell r="B27">
            <v>19859.560000000001</v>
          </cell>
          <cell r="C27">
            <v>197857.14</v>
          </cell>
          <cell r="D27">
            <v>23153.2719</v>
          </cell>
          <cell r="E27">
            <v>237833.67800000001</v>
          </cell>
          <cell r="F27">
            <v>43012.831900000005</v>
          </cell>
          <cell r="I27">
            <v>435690.81800000003</v>
          </cell>
        </row>
        <row r="28">
          <cell r="B28">
            <v>63397.39</v>
          </cell>
          <cell r="C28">
            <v>538581.53</v>
          </cell>
          <cell r="D28">
            <v>56537.384099999996</v>
          </cell>
          <cell r="E28">
            <v>575901.90919999988</v>
          </cell>
          <cell r="F28">
            <v>119934.7741</v>
          </cell>
          <cell r="I28">
            <v>1114483.4391999999</v>
          </cell>
        </row>
        <row r="29">
          <cell r="B29">
            <v>12412.91</v>
          </cell>
          <cell r="C29">
            <v>111188.83</v>
          </cell>
          <cell r="D29">
            <v>6261.2951000000003</v>
          </cell>
          <cell r="E29">
            <v>50827.149700000002</v>
          </cell>
          <cell r="F29">
            <v>18674.205099999999</v>
          </cell>
          <cell r="I29">
            <v>162015.9797</v>
          </cell>
        </row>
        <row r="30">
          <cell r="B30">
            <v>66995.89</v>
          </cell>
          <cell r="C30">
            <v>644907.22</v>
          </cell>
          <cell r="D30">
            <v>71136.115699999995</v>
          </cell>
          <cell r="E30">
            <v>395622.35589999997</v>
          </cell>
          <cell r="F30">
            <v>138132.00569999998</v>
          </cell>
          <cell r="I30">
            <v>1040529.5758999999</v>
          </cell>
        </row>
        <row r="31">
          <cell r="B31">
            <v>48266.22</v>
          </cell>
          <cell r="C31">
            <v>331262.52</v>
          </cell>
          <cell r="D31">
            <v>21668.6878</v>
          </cell>
          <cell r="E31">
            <v>188551.56100000002</v>
          </cell>
          <cell r="F31">
            <v>69934.907800000001</v>
          </cell>
          <cell r="I31">
            <v>519814.08100000001</v>
          </cell>
        </row>
        <row r="32">
          <cell r="B32">
            <v>12565.8</v>
          </cell>
          <cell r="C32">
            <v>111091.57</v>
          </cell>
          <cell r="D32">
            <v>5510.5432999999994</v>
          </cell>
          <cell r="E32">
            <v>42650.359200000006</v>
          </cell>
          <cell r="F32">
            <v>18076.3433</v>
          </cell>
          <cell r="I32">
            <v>153741.92920000001</v>
          </cell>
        </row>
        <row r="33">
          <cell r="B33">
            <v>15185.08</v>
          </cell>
          <cell r="C33">
            <v>121111.83</v>
          </cell>
          <cell r="D33">
            <v>8353.7001999999993</v>
          </cell>
          <cell r="E33">
            <v>75206.935499999992</v>
          </cell>
          <cell r="F33">
            <v>23538.780200000001</v>
          </cell>
          <cell r="I33">
            <v>196318.76549999998</v>
          </cell>
        </row>
        <row r="34">
          <cell r="B34">
            <v>32354.46</v>
          </cell>
          <cell r="C34">
            <v>315181.48</v>
          </cell>
          <cell r="D34">
            <v>24598.694899999999</v>
          </cell>
          <cell r="E34">
            <v>203507.77370000002</v>
          </cell>
          <cell r="F34">
            <v>56953.154899999994</v>
          </cell>
          <cell r="I34">
            <v>518689.2537</v>
          </cell>
        </row>
        <row r="35">
          <cell r="B35">
            <v>1654394.2799999998</v>
          </cell>
          <cell r="C35">
            <v>15133972.560000001</v>
          </cell>
          <cell r="D35">
            <v>1552729.388765</v>
          </cell>
          <cell r="E35">
            <v>13839868.536095999</v>
          </cell>
          <cell r="F35">
            <v>3207123.6687650001</v>
          </cell>
          <cell r="I35">
            <v>28973841.096096002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D42" sqref="D42"/>
    </sheetView>
  </sheetViews>
  <sheetFormatPr defaultRowHeight="13.5"/>
  <cols>
    <col min="2" max="2" width="10.75" customWidth="1"/>
    <col min="6" max="6" width="11" customWidth="1"/>
    <col min="7" max="7" width="10.375" customWidth="1"/>
    <col min="12" max="12" width="11" customWidth="1"/>
    <col min="13" max="13" width="10.625" customWidth="1"/>
    <col min="14" max="14" width="10.5" customWidth="1"/>
  </cols>
  <sheetData>
    <row r="1" spans="1:14" ht="18.75">
      <c r="A1" s="1" t="s">
        <v>0</v>
      </c>
    </row>
    <row r="2" spans="1:14" ht="2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 t="s">
        <v>2</v>
      </c>
    </row>
    <row r="4" spans="1:14">
      <c r="A4" s="6" t="s">
        <v>3</v>
      </c>
      <c r="B4" s="7" t="s">
        <v>4</v>
      </c>
      <c r="C4" s="8"/>
      <c r="D4" s="8"/>
      <c r="E4" s="8"/>
      <c r="F4" s="8"/>
      <c r="G4" s="9"/>
      <c r="H4" s="7" t="s">
        <v>5</v>
      </c>
      <c r="I4" s="8"/>
      <c r="J4" s="8"/>
      <c r="K4" s="8"/>
      <c r="L4" s="8"/>
      <c r="M4" s="10"/>
      <c r="N4" s="6" t="s">
        <v>6</v>
      </c>
    </row>
    <row r="5" spans="1:14">
      <c r="A5" s="11"/>
      <c r="B5" s="12" t="s">
        <v>7</v>
      </c>
      <c r="C5" s="13" t="s">
        <v>8</v>
      </c>
      <c r="D5" s="12" t="s">
        <v>9</v>
      </c>
      <c r="E5" s="12" t="s">
        <v>10</v>
      </c>
      <c r="F5" s="12" t="s">
        <v>11</v>
      </c>
      <c r="G5" s="14" t="s">
        <v>12</v>
      </c>
      <c r="H5" s="12" t="s">
        <v>7</v>
      </c>
      <c r="I5" s="12" t="s">
        <v>13</v>
      </c>
      <c r="J5" s="13" t="s">
        <v>8</v>
      </c>
      <c r="K5" s="15" t="s">
        <v>9</v>
      </c>
      <c r="L5" s="16" t="s">
        <v>11</v>
      </c>
      <c r="M5" s="12" t="s">
        <v>12</v>
      </c>
      <c r="N5" s="11"/>
    </row>
    <row r="6" spans="1:14">
      <c r="A6" s="17" t="s">
        <v>14</v>
      </c>
      <c r="B6" s="18">
        <v>117.51043414</v>
      </c>
      <c r="C6" s="18">
        <v>9.5860900299999994</v>
      </c>
      <c r="D6" s="18">
        <v>34.8779708422</v>
      </c>
      <c r="E6" s="18">
        <v>0.14554099000000001</v>
      </c>
      <c r="F6" s="18">
        <f t="shared" ref="F6:F14" si="0">SUM(B6:E6)</f>
        <v>162.12003600220001</v>
      </c>
      <c r="G6" s="18">
        <f>F6</f>
        <v>162.12003600220001</v>
      </c>
      <c r="H6" s="18">
        <v>71.15669595</v>
      </c>
      <c r="I6" s="18">
        <v>49.081006520000003</v>
      </c>
      <c r="J6" s="18">
        <v>9.2372328420000009</v>
      </c>
      <c r="K6" s="18">
        <v>1.1625373E-2</v>
      </c>
      <c r="L6" s="18">
        <f t="shared" ref="L6:L14" si="1">SUM(H6:K6)</f>
        <v>129.486560685</v>
      </c>
      <c r="M6" s="18">
        <f>L6</f>
        <v>129.486560685</v>
      </c>
      <c r="N6" s="18">
        <f>F6+L6</f>
        <v>291.60659668720001</v>
      </c>
    </row>
    <row r="7" spans="1:14">
      <c r="A7" s="17" t="s">
        <v>15</v>
      </c>
      <c r="B7" s="18">
        <v>104.77761228</v>
      </c>
      <c r="C7" s="18">
        <v>11.62658467</v>
      </c>
      <c r="D7" s="18">
        <v>36.423515583700002</v>
      </c>
      <c r="E7" s="18">
        <v>0.13063585</v>
      </c>
      <c r="F7" s="18">
        <f t="shared" si="0"/>
        <v>152.95834838370001</v>
      </c>
      <c r="G7" s="18">
        <f t="shared" ref="G7:G14" si="2">G6+F7</f>
        <v>315.07838438589999</v>
      </c>
      <c r="H7" s="18">
        <v>69.187029800000005</v>
      </c>
      <c r="I7" s="18">
        <v>49.99214508</v>
      </c>
      <c r="J7" s="18">
        <v>9.3969282251000017</v>
      </c>
      <c r="K7" s="18">
        <v>7.0870689999999997E-3</v>
      </c>
      <c r="L7" s="18">
        <f t="shared" si="1"/>
        <v>128.5831901741</v>
      </c>
      <c r="M7" s="18">
        <f>M6+L7</f>
        <v>258.0697508591</v>
      </c>
      <c r="N7" s="18">
        <f>F7+L7</f>
        <v>281.54153855779998</v>
      </c>
    </row>
    <row r="8" spans="1:14">
      <c r="A8" s="17" t="s">
        <v>16</v>
      </c>
      <c r="B8" s="18">
        <v>144.20667484000001</v>
      </c>
      <c r="C8" s="18">
        <v>11.02881021</v>
      </c>
      <c r="D8" s="18">
        <v>42.893544300000002</v>
      </c>
      <c r="E8" s="18">
        <v>0.17432172000000001</v>
      </c>
      <c r="F8" s="18">
        <f t="shared" si="0"/>
        <v>198.30335106999999</v>
      </c>
      <c r="G8" s="18">
        <f t="shared" si="2"/>
        <v>513.38173545589996</v>
      </c>
      <c r="H8" s="18">
        <v>100.25948482999998</v>
      </c>
      <c r="I8" s="18">
        <v>67.686057199999993</v>
      </c>
      <c r="J8" s="18">
        <v>13.068631782300002</v>
      </c>
      <c r="K8" s="18">
        <v>1.0895128E-2</v>
      </c>
      <c r="L8" s="18">
        <f t="shared" si="1"/>
        <v>181.02506894029995</v>
      </c>
      <c r="M8" s="18">
        <f>M7+L8</f>
        <v>439.09481979939994</v>
      </c>
      <c r="N8" s="18">
        <f>F8+L8</f>
        <v>379.32842001029996</v>
      </c>
    </row>
    <row r="9" spans="1:14">
      <c r="A9" s="17" t="s">
        <v>17</v>
      </c>
      <c r="B9" s="18">
        <v>135.99054583999998</v>
      </c>
      <c r="C9" s="18">
        <v>12.03732033</v>
      </c>
      <c r="D9" s="18">
        <v>39.052182280000004</v>
      </c>
      <c r="E9" s="18">
        <v>0.15500141000000001</v>
      </c>
      <c r="F9" s="18">
        <f t="shared" si="0"/>
        <v>187.23504986</v>
      </c>
      <c r="G9" s="18">
        <f t="shared" si="2"/>
        <v>700.61678531589996</v>
      </c>
      <c r="H9" s="18">
        <v>97.748554919999989</v>
      </c>
      <c r="I9" s="18">
        <v>87.455554579999998</v>
      </c>
      <c r="J9" s="18">
        <v>10.0034434018</v>
      </c>
      <c r="K9" s="18">
        <v>8.9999999999999993E-3</v>
      </c>
      <c r="L9" s="18">
        <f t="shared" si="1"/>
        <v>195.21655290179999</v>
      </c>
      <c r="M9" s="18">
        <f t="shared" ref="M9:M14" si="3">SUM(M8+L9)</f>
        <v>634.31137270119996</v>
      </c>
      <c r="N9" s="18">
        <f t="shared" ref="N9:N14" si="4">SUM(F9+L9)</f>
        <v>382.45160276180002</v>
      </c>
    </row>
    <row r="10" spans="1:14">
      <c r="A10" s="17" t="s">
        <v>18</v>
      </c>
      <c r="B10" s="18">
        <v>131.16829376000001</v>
      </c>
      <c r="C10" s="18">
        <v>11.310618949999999</v>
      </c>
      <c r="D10" s="18">
        <v>39.629383240000003</v>
      </c>
      <c r="E10" s="18">
        <v>0.1629061</v>
      </c>
      <c r="F10" s="18">
        <f t="shared" si="0"/>
        <v>182.27120205</v>
      </c>
      <c r="G10" s="18">
        <f t="shared" si="2"/>
        <v>882.88798736590002</v>
      </c>
      <c r="H10" s="18">
        <v>95.575432840000005</v>
      </c>
      <c r="I10" s="18">
        <v>88.042610400000001</v>
      </c>
      <c r="J10" s="18">
        <v>11.0509905133</v>
      </c>
      <c r="K10" s="19">
        <v>6.581628E-3</v>
      </c>
      <c r="L10" s="18">
        <f t="shared" si="1"/>
        <v>194.67561538130002</v>
      </c>
      <c r="M10" s="18">
        <f t="shared" si="3"/>
        <v>828.98698808249992</v>
      </c>
      <c r="N10" s="18">
        <f t="shared" si="4"/>
        <v>376.94681743130002</v>
      </c>
    </row>
    <row r="11" spans="1:14">
      <c r="A11" s="17" t="s">
        <v>19</v>
      </c>
      <c r="B11" s="18">
        <v>130.37799336</v>
      </c>
      <c r="C11" s="18">
        <v>9.8765986999999988</v>
      </c>
      <c r="D11" s="18">
        <v>37.816675780000004</v>
      </c>
      <c r="E11" s="18">
        <v>0.16597023999999999</v>
      </c>
      <c r="F11" s="18">
        <f t="shared" si="0"/>
        <v>178.23723808</v>
      </c>
      <c r="G11" s="18">
        <f t="shared" si="2"/>
        <v>1061.1252254459</v>
      </c>
      <c r="H11" s="18">
        <v>85.897840619999997</v>
      </c>
      <c r="I11" s="18">
        <v>63.456661539999999</v>
      </c>
      <c r="J11" s="18">
        <v>10.824535526900004</v>
      </c>
      <c r="K11" s="19">
        <v>5.9330709999999998E-3</v>
      </c>
      <c r="L11" s="18">
        <f t="shared" si="1"/>
        <v>160.18497075789998</v>
      </c>
      <c r="M11" s="18">
        <f t="shared" si="3"/>
        <v>989.17195884039984</v>
      </c>
      <c r="N11" s="18">
        <f t="shared" si="4"/>
        <v>338.42220883789997</v>
      </c>
    </row>
    <row r="12" spans="1:14">
      <c r="A12" s="17" t="s">
        <v>20</v>
      </c>
      <c r="B12" s="18">
        <v>127.07881251999999</v>
      </c>
      <c r="C12" s="18">
        <v>8.5167943299999997</v>
      </c>
      <c r="D12" s="18">
        <v>38.385807020000001</v>
      </c>
      <c r="E12" s="18">
        <v>0.19777462000000001</v>
      </c>
      <c r="F12" s="18">
        <f t="shared" si="0"/>
        <v>174.17918848999997</v>
      </c>
      <c r="G12" s="18">
        <f t="shared" si="2"/>
        <v>1235.3044139358999</v>
      </c>
      <c r="H12" s="18">
        <v>86.509623940000012</v>
      </c>
      <c r="I12" s="18">
        <v>67.766547159999988</v>
      </c>
      <c r="J12" s="18">
        <v>9.0853104431000009</v>
      </c>
      <c r="K12" s="18">
        <v>5.3046870000000006E-3</v>
      </c>
      <c r="L12" s="18">
        <f t="shared" si="1"/>
        <v>163.36678623010002</v>
      </c>
      <c r="M12" s="18">
        <f t="shared" si="3"/>
        <v>1152.5387450704998</v>
      </c>
      <c r="N12" s="18">
        <f t="shared" si="4"/>
        <v>337.54597472009999</v>
      </c>
    </row>
    <row r="13" spans="1:14">
      <c r="A13" s="17" t="s">
        <v>21</v>
      </c>
      <c r="B13" s="18">
        <v>127.75443632</v>
      </c>
      <c r="C13" s="18">
        <v>8.9235186500000001</v>
      </c>
      <c r="D13" s="18">
        <v>37.868197379999998</v>
      </c>
      <c r="E13" s="18">
        <v>0.15975278000000001</v>
      </c>
      <c r="F13" s="18">
        <f t="shared" si="0"/>
        <v>174.70590512999999</v>
      </c>
      <c r="G13" s="18">
        <f t="shared" si="2"/>
        <v>1410.0103190658999</v>
      </c>
      <c r="H13" s="18">
        <v>83.53183172</v>
      </c>
      <c r="I13" s="18">
        <v>84.056052599999973</v>
      </c>
      <c r="J13" s="18">
        <v>8.3705387400000024</v>
      </c>
      <c r="K13" s="18">
        <v>6.8022890000000004E-3</v>
      </c>
      <c r="L13" s="18">
        <f t="shared" si="1"/>
        <v>175.96522534899998</v>
      </c>
      <c r="M13" s="18">
        <f t="shared" si="3"/>
        <v>1328.5039704194996</v>
      </c>
      <c r="N13" s="18">
        <f t="shared" si="4"/>
        <v>350.671130479</v>
      </c>
    </row>
    <row r="14" spans="1:14">
      <c r="A14" s="17" t="s">
        <v>22</v>
      </c>
      <c r="B14" s="18">
        <v>126.98564252</v>
      </c>
      <c r="C14" s="18">
        <v>11.5574888</v>
      </c>
      <c r="D14" s="18">
        <v>37.431225409999989</v>
      </c>
      <c r="E14" s="18">
        <v>0.14430528000000001</v>
      </c>
      <c r="F14" s="18">
        <f t="shared" si="0"/>
        <v>176.11866200999998</v>
      </c>
      <c r="G14" s="18">
        <f t="shared" si="2"/>
        <v>1586.1289810758999</v>
      </c>
      <c r="H14" s="18">
        <v>85.02529598000001</v>
      </c>
      <c r="I14" s="18">
        <v>98.004646079999972</v>
      </c>
      <c r="J14" s="18">
        <v>10.130435479999997</v>
      </c>
      <c r="K14" s="18">
        <v>2.718729E-3</v>
      </c>
      <c r="L14" s="18">
        <f t="shared" si="1"/>
        <v>193.16309626899999</v>
      </c>
      <c r="M14" s="18">
        <f t="shared" si="3"/>
        <v>1521.6670666884997</v>
      </c>
      <c r="N14" s="18">
        <f t="shared" si="4"/>
        <v>369.28175827899997</v>
      </c>
    </row>
    <row r="15" spans="1:14">
      <c r="A15" s="17" t="s">
        <v>23</v>
      </c>
      <c r="B15" s="20"/>
      <c r="C15" s="20"/>
      <c r="D15" s="20"/>
      <c r="E15" s="20"/>
      <c r="F15" s="21"/>
      <c r="G15" s="20"/>
      <c r="H15" s="20"/>
      <c r="I15" s="20"/>
      <c r="J15" s="20"/>
      <c r="K15" s="20"/>
      <c r="L15" s="20"/>
      <c r="M15" s="20"/>
      <c r="N15" s="20"/>
    </row>
    <row r="16" spans="1:14">
      <c r="A16" s="17" t="s">
        <v>24</v>
      </c>
      <c r="B16" s="20"/>
      <c r="C16" s="20"/>
      <c r="D16" s="20"/>
      <c r="E16" s="20"/>
      <c r="F16" s="21"/>
      <c r="G16" s="20"/>
      <c r="H16" s="20"/>
      <c r="I16" s="20"/>
      <c r="J16" s="20"/>
      <c r="K16" s="20"/>
      <c r="L16" s="20"/>
      <c r="M16" s="20"/>
      <c r="N16" s="20"/>
    </row>
    <row r="17" spans="1:14">
      <c r="A17" s="17" t="s">
        <v>25</v>
      </c>
      <c r="B17" s="20"/>
      <c r="C17" s="20"/>
      <c r="D17" s="20"/>
      <c r="E17" s="20"/>
      <c r="F17" s="21"/>
      <c r="G17" s="20"/>
      <c r="H17" s="20"/>
      <c r="I17" s="20"/>
      <c r="J17" s="20"/>
      <c r="K17" s="20"/>
      <c r="L17" s="20"/>
      <c r="M17" s="20"/>
      <c r="N17" s="20"/>
    </row>
    <row r="18" spans="1:14">
      <c r="A18" s="12" t="s">
        <v>26</v>
      </c>
      <c r="B18" s="18">
        <f>SUM(B6:B17)</f>
        <v>1145.85044558</v>
      </c>
      <c r="C18" s="18">
        <f>SUM(C6:C17)</f>
        <v>94.463824669999994</v>
      </c>
      <c r="D18" s="18">
        <f>SUM(D6:D17)</f>
        <v>344.37850183589995</v>
      </c>
      <c r="E18" s="18">
        <f>SUM(E6:E17)</f>
        <v>1.4362089899999999</v>
      </c>
      <c r="F18" s="18">
        <f>SUM(F6:F17)</f>
        <v>1586.1289810758999</v>
      </c>
      <c r="G18" s="18" t="s">
        <v>27</v>
      </c>
      <c r="H18" s="18">
        <f>SUM(H6:H17)</f>
        <v>774.89179060000004</v>
      </c>
      <c r="I18" s="18">
        <f>SUM(I6:I17)</f>
        <v>655.54128115999981</v>
      </c>
      <c r="J18" s="18">
        <f>SUM(J6:J17)</f>
        <v>91.168046954500014</v>
      </c>
      <c r="K18" s="18">
        <f>SUM(K6:K17)</f>
        <v>6.5947974000000006E-2</v>
      </c>
      <c r="L18" s="18">
        <f>SUM(L6:L17)</f>
        <v>1521.6670666884997</v>
      </c>
      <c r="M18" s="18" t="s">
        <v>27</v>
      </c>
      <c r="N18" s="18">
        <f>SUM(N6:N17)</f>
        <v>3107.7960477644001</v>
      </c>
    </row>
  </sheetData>
  <mergeCells count="5">
    <mergeCell ref="A2:N2"/>
    <mergeCell ref="A4:A5"/>
    <mergeCell ref="B4:G4"/>
    <mergeCell ref="H4:L4"/>
    <mergeCell ref="N4:N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F27" sqref="F27"/>
    </sheetView>
  </sheetViews>
  <sheetFormatPr defaultRowHeight="13.5"/>
  <cols>
    <col min="1" max="1" width="17.375" customWidth="1"/>
    <col min="6" max="6" width="12" customWidth="1"/>
    <col min="7" max="7" width="12.75" customWidth="1"/>
  </cols>
  <sheetData>
    <row r="1" spans="1:8" ht="18.75">
      <c r="A1" s="1" t="s">
        <v>28</v>
      </c>
    </row>
    <row r="2" spans="1:8" ht="20.25">
      <c r="A2" s="22" t="s">
        <v>29</v>
      </c>
      <c r="B2" s="22"/>
      <c r="C2" s="22"/>
      <c r="D2" s="22"/>
      <c r="E2" s="22"/>
      <c r="F2" s="22"/>
      <c r="G2" s="22"/>
      <c r="H2" s="22"/>
    </row>
    <row r="3" spans="1:8">
      <c r="A3" s="23"/>
      <c r="B3" s="23"/>
      <c r="C3" s="23"/>
      <c r="D3" s="24"/>
      <c r="E3" s="24"/>
      <c r="F3" s="23"/>
      <c r="G3" s="23"/>
      <c r="H3" s="23"/>
    </row>
    <row r="4" spans="1:8">
      <c r="A4" s="25" t="s">
        <v>30</v>
      </c>
      <c r="B4" s="25" t="s">
        <v>31</v>
      </c>
      <c r="C4" s="25"/>
      <c r="D4" s="25"/>
      <c r="E4" s="25"/>
      <c r="F4" s="25" t="s">
        <v>32</v>
      </c>
      <c r="G4" s="25"/>
      <c r="H4" s="25"/>
    </row>
    <row r="5" spans="1:8">
      <c r="A5" s="25"/>
      <c r="B5" s="12" t="s">
        <v>33</v>
      </c>
      <c r="C5" s="12" t="s">
        <v>34</v>
      </c>
      <c r="D5" s="26" t="s">
        <v>35</v>
      </c>
      <c r="E5" s="26" t="s">
        <v>36</v>
      </c>
      <c r="F5" s="12" t="s">
        <v>33</v>
      </c>
      <c r="G5" s="12" t="s">
        <v>34</v>
      </c>
      <c r="H5" s="26" t="s">
        <v>35</v>
      </c>
    </row>
    <row r="6" spans="1:8">
      <c r="A6" s="27" t="s">
        <v>37</v>
      </c>
      <c r="B6" s="18">
        <f>SUM(B7:B10)</f>
        <v>176.11866200999998</v>
      </c>
      <c r="C6" s="18">
        <f>SUM(C7:C10)</f>
        <v>165.43942799999996</v>
      </c>
      <c r="D6" s="28">
        <f>(B6-C6)/C6</f>
        <v>6.4550718889091044E-2</v>
      </c>
      <c r="E6" s="28">
        <f>(B6-[1]上月!B2)/[1]上月!B2</f>
        <v>8.08648613765371E-3</v>
      </c>
      <c r="F6" s="18">
        <f>SUM(F7:F10)</f>
        <v>1586.1289810758999</v>
      </c>
      <c r="G6" s="18">
        <f>SUM(G7:G10)</f>
        <v>1513.3972550000003</v>
      </c>
      <c r="H6" s="28">
        <f>(F6-G6)/G6</f>
        <v>4.8058581998617123E-2</v>
      </c>
    </row>
    <row r="7" spans="1:8">
      <c r="A7" s="29" t="s">
        <v>38</v>
      </c>
      <c r="B7" s="18">
        <v>126.98564252</v>
      </c>
      <c r="C7" s="30">
        <v>116.784325</v>
      </c>
      <c r="D7" s="28">
        <f t="shared" ref="D7:D18" si="0">(B7-C7)/C7</f>
        <v>8.7351770196899312E-2</v>
      </c>
      <c r="E7" s="28">
        <f>(B7-[1]上月!B3)/[1]上月!B3</f>
        <v>-6.0177464058807206E-3</v>
      </c>
      <c r="F7" s="18">
        <v>1145.85044558</v>
      </c>
      <c r="G7" s="18">
        <v>1071.2817420000001</v>
      </c>
      <c r="H7" s="28">
        <f>(F7-G7)/G7</f>
        <v>6.9606995673039213E-2</v>
      </c>
    </row>
    <row r="8" spans="1:8">
      <c r="A8" s="29" t="s">
        <v>39</v>
      </c>
      <c r="B8" s="18">
        <v>11.5574888</v>
      </c>
      <c r="C8" s="30">
        <v>12.592200999999999</v>
      </c>
      <c r="D8" s="28">
        <f>(B8-C8)/C8</f>
        <v>-8.2170877037302664E-2</v>
      </c>
      <c r="E8" s="28">
        <f>(B8-[1]上月!B4)/[1]上月!B4</f>
        <v>0.29517169776969082</v>
      </c>
      <c r="F8" s="18">
        <v>94.463824669999994</v>
      </c>
      <c r="G8" s="18">
        <v>110.841144</v>
      </c>
      <c r="H8" s="28">
        <f>(F8-G8)/G8</f>
        <v>-0.14775487457978606</v>
      </c>
    </row>
    <row r="9" spans="1:8">
      <c r="A9" s="29" t="s">
        <v>40</v>
      </c>
      <c r="B9" s="18">
        <v>37.431225409999989</v>
      </c>
      <c r="C9" s="30">
        <v>35.855519999999999</v>
      </c>
      <c r="D9" s="28">
        <f>(B9-C9)/C9</f>
        <v>4.3945964526521733E-2</v>
      </c>
      <c r="E9" s="28">
        <f>(B9-[1]上月!B5)/[1]上月!B5</f>
        <v>-1.1539286267447067E-2</v>
      </c>
      <c r="F9" s="18">
        <v>344.37850183589995</v>
      </c>
      <c r="G9" s="18">
        <v>329.14310900000004</v>
      </c>
      <c r="H9" s="28">
        <f>(F9-G9)/G9</f>
        <v>4.6288050453761477E-2</v>
      </c>
    </row>
    <row r="10" spans="1:8">
      <c r="A10" s="29" t="s">
        <v>41</v>
      </c>
      <c r="B10" s="18">
        <v>0.14430528000000001</v>
      </c>
      <c r="C10" s="30">
        <v>0.20738200000000001</v>
      </c>
      <c r="D10" s="28">
        <f>(B10-C10)/C10</f>
        <v>-0.30415715925200837</v>
      </c>
      <c r="E10" s="28">
        <f>(B10-[1]上月!B6)/[1]上月!B6</f>
        <v>-9.6696282844029396E-2</v>
      </c>
      <c r="F10" s="18">
        <v>1.4362089899999999</v>
      </c>
      <c r="G10" s="18">
        <v>2.1312600000000002</v>
      </c>
      <c r="H10" s="28">
        <f>(F10-G10)/G10</f>
        <v>-0.32612211086399606</v>
      </c>
    </row>
    <row r="11" spans="1:8">
      <c r="A11" s="27" t="s">
        <v>42</v>
      </c>
      <c r="B11" s="18">
        <f>SUM(B12:B15)</f>
        <v>193.16309626899999</v>
      </c>
      <c r="C11" s="18">
        <f>SUM(C12:C15)</f>
        <v>155.27293887649998</v>
      </c>
      <c r="D11" s="28">
        <f t="shared" si="0"/>
        <v>0.24402292934402983</v>
      </c>
      <c r="E11" s="28">
        <f>(B11-[1]上月!B7)/[1]上月!B7</f>
        <v>9.7734486378718746E-2</v>
      </c>
      <c r="F11" s="18">
        <f>SUM(F12:F15)</f>
        <v>1521.6670666884997</v>
      </c>
      <c r="G11" s="18">
        <f>SUM(G12:G15)</f>
        <v>1383.9868536095998</v>
      </c>
      <c r="H11" s="28">
        <f t="shared" ref="H11:H18" si="1">(F11-G11)/G11</f>
        <v>9.9480867697416181E-2</v>
      </c>
    </row>
    <row r="12" spans="1:8">
      <c r="A12" s="31" t="s">
        <v>43</v>
      </c>
      <c r="B12" s="18">
        <v>85.02529598000001</v>
      </c>
      <c r="C12" s="18">
        <v>74.067160209999983</v>
      </c>
      <c r="D12" s="28">
        <f t="shared" si="0"/>
        <v>0.14794864200181043</v>
      </c>
      <c r="E12" s="28">
        <f>(B12-[1]上月!B8)/[1]上月!B8</f>
        <v>1.7878983726899774E-2</v>
      </c>
      <c r="F12" s="18">
        <v>774.89179060000004</v>
      </c>
      <c r="G12" s="18">
        <v>722.15667399999995</v>
      </c>
      <c r="H12" s="28">
        <f t="shared" si="1"/>
        <v>7.3024481388369866E-2</v>
      </c>
    </row>
    <row r="13" spans="1:8">
      <c r="A13" s="31" t="s">
        <v>44</v>
      </c>
      <c r="B13" s="18">
        <v>98.004646079999972</v>
      </c>
      <c r="C13" s="18">
        <v>69.656262499999997</v>
      </c>
      <c r="D13" s="28">
        <f t="shared" si="0"/>
        <v>0.40697537540145762</v>
      </c>
      <c r="E13" s="28">
        <f>(B13-[1]上月!B9)/[1]上月!B9</f>
        <v>0.16594395107247761</v>
      </c>
      <c r="F13" s="18">
        <v>655.54128115999981</v>
      </c>
      <c r="G13" s="18">
        <v>558.01482806000001</v>
      </c>
      <c r="H13" s="28">
        <f t="shared" si="1"/>
        <v>0.1747739454147863</v>
      </c>
    </row>
    <row r="14" spans="1:8">
      <c r="A14" s="31" t="s">
        <v>45</v>
      </c>
      <c r="B14" s="18">
        <v>10.130435479999997</v>
      </c>
      <c r="C14" s="18">
        <v>11.544874732500002</v>
      </c>
      <c r="D14" s="28">
        <f>(B14-C14)/C14</f>
        <v>-0.12251663922504188</v>
      </c>
      <c r="E14" s="28">
        <f>(B14-[1]上月!B10)/[1]上月!B10</f>
        <v>0.21024892120623462</v>
      </c>
      <c r="F14" s="18">
        <v>91.168046954500014</v>
      </c>
      <c r="G14" s="18">
        <v>103.76133186060001</v>
      </c>
      <c r="H14" s="28">
        <f t="shared" si="1"/>
        <v>-0.12136780321033915</v>
      </c>
    </row>
    <row r="15" spans="1:8">
      <c r="A15" s="31" t="s">
        <v>46</v>
      </c>
      <c r="B15" s="19">
        <v>2.718729E-3</v>
      </c>
      <c r="C15" s="18">
        <v>4.6414340000000007E-3</v>
      </c>
      <c r="D15" s="28">
        <f>(B15-C15)/C15</f>
        <v>-0.4142480535110486</v>
      </c>
      <c r="E15" s="28">
        <f>(B15-[1]上月!B11)/[1]上月!B11</f>
        <v>-0.6003214506175788</v>
      </c>
      <c r="F15" s="18">
        <v>6.5947974000000006E-2</v>
      </c>
      <c r="G15" s="18">
        <v>5.4019688999999996E-2</v>
      </c>
      <c r="H15" s="28">
        <f t="shared" si="1"/>
        <v>0.22081365555436669</v>
      </c>
    </row>
    <row r="16" spans="1:8">
      <c r="A16" s="27" t="s">
        <v>47</v>
      </c>
      <c r="B16" s="18">
        <f>B6+B11</f>
        <v>369.28175827899997</v>
      </c>
      <c r="C16" s="18">
        <f>SUM(C17:C21)</f>
        <v>320.71236687650003</v>
      </c>
      <c r="D16" s="28">
        <f t="shared" si="0"/>
        <v>0.15144221557631127</v>
      </c>
      <c r="E16" s="28">
        <f>(B16-[1]上月!B12)/[1]上月!B12</f>
        <v>5.3071456936243218E-2</v>
      </c>
      <c r="F16" s="18">
        <f>F6+F11</f>
        <v>3107.7960477643996</v>
      </c>
      <c r="G16" s="18">
        <f>G6+G11</f>
        <v>2897.3841086095999</v>
      </c>
      <c r="H16" s="28">
        <f t="shared" si="1"/>
        <v>7.262134783219075E-2</v>
      </c>
    </row>
    <row r="17" spans="1:8">
      <c r="A17" s="31" t="s">
        <v>48</v>
      </c>
      <c r="B17" s="18">
        <f>B7+B12</f>
        <v>212.01093850000001</v>
      </c>
      <c r="C17" s="18">
        <f>C7+C12</f>
        <v>190.85148520999996</v>
      </c>
      <c r="D17" s="28">
        <f>(B17-C17)/C17</f>
        <v>0.11086868549499432</v>
      </c>
      <c r="E17" s="28">
        <f>(B17-[1]上月!B13)/[1]上月!B13</f>
        <v>3.4298038709398523E-3</v>
      </c>
      <c r="F17" s="18">
        <f>F7+F12</f>
        <v>1920.74223618</v>
      </c>
      <c r="G17" s="18">
        <f>G7+G12</f>
        <v>1793.438416</v>
      </c>
      <c r="H17" s="28">
        <f t="shared" si="1"/>
        <v>7.0983100977580496E-2</v>
      </c>
    </row>
    <row r="18" spans="1:8">
      <c r="A18" s="31" t="s">
        <v>49</v>
      </c>
      <c r="B18" s="18">
        <f>B13</f>
        <v>98.004646079999972</v>
      </c>
      <c r="C18" s="18">
        <f>C13</f>
        <v>69.656262499999997</v>
      </c>
      <c r="D18" s="28">
        <f t="shared" si="0"/>
        <v>0.40697537540145762</v>
      </c>
      <c r="E18" s="28">
        <f>(B18-[1]上月!B14)/[1]上月!B14</f>
        <v>0.16594395107247761</v>
      </c>
      <c r="F18" s="18">
        <f>F13</f>
        <v>655.54128115999981</v>
      </c>
      <c r="G18" s="18">
        <f>G13</f>
        <v>558.01482806000001</v>
      </c>
      <c r="H18" s="28">
        <f t="shared" si="1"/>
        <v>0.1747739454147863</v>
      </c>
    </row>
    <row r="19" spans="1:8">
      <c r="A19" s="31" t="s">
        <v>50</v>
      </c>
      <c r="B19" s="18">
        <f>B8+B14</f>
        <v>21.687924279999997</v>
      </c>
      <c r="C19" s="18">
        <f>C8+C14</f>
        <v>24.137075732500001</v>
      </c>
      <c r="D19" s="28">
        <f>(B19-C19)/C19</f>
        <v>-0.10146844131587489</v>
      </c>
      <c r="E19" s="28">
        <f>(B19-[1]上月!B15)/[1]上月!B15</f>
        <v>0.25406801833216269</v>
      </c>
      <c r="F19" s="18">
        <f>F8+F14</f>
        <v>185.63187162450001</v>
      </c>
      <c r="G19" s="18">
        <f>G8+G14</f>
        <v>214.60247586060001</v>
      </c>
      <c r="H19" s="28">
        <f>(F19-G19)/G19</f>
        <v>-0.13499659833802907</v>
      </c>
    </row>
    <row r="20" spans="1:8">
      <c r="A20" s="31" t="s">
        <v>51</v>
      </c>
      <c r="B20" s="18">
        <f>B9+B15</f>
        <v>37.433944138999991</v>
      </c>
      <c r="C20" s="18">
        <f>C9+C15</f>
        <v>35.860161433999998</v>
      </c>
      <c r="D20" s="28">
        <f>(B20-C20)/C20</f>
        <v>4.3886659793668577E-2</v>
      </c>
      <c r="E20" s="28">
        <f>(B20-[1]上月!B16)/[1]上月!B16</f>
        <v>-1.1645030596818802E-2</v>
      </c>
      <c r="F20" s="18">
        <f>F9+F15</f>
        <v>344.44444980989994</v>
      </c>
      <c r="G20" s="18">
        <f>G9+G15</f>
        <v>329.19712868900001</v>
      </c>
      <c r="H20" s="28">
        <f>(F20-G20)/G20</f>
        <v>4.6316689278612801E-2</v>
      </c>
    </row>
    <row r="21" spans="1:8">
      <c r="A21" s="31" t="s">
        <v>52</v>
      </c>
      <c r="B21" s="18">
        <f>B10</f>
        <v>0.14430528000000001</v>
      </c>
      <c r="C21" s="18">
        <f>C10</f>
        <v>0.20738200000000001</v>
      </c>
      <c r="D21" s="28">
        <f>(B21-C21)/C21</f>
        <v>-0.30415715925200837</v>
      </c>
      <c r="E21" s="28">
        <f>(B21-[1]上月!B17)/[1]上月!B17</f>
        <v>-9.6696282844029396E-2</v>
      </c>
      <c r="F21" s="18">
        <f>F10</f>
        <v>1.4362089899999999</v>
      </c>
      <c r="G21" s="18">
        <f>G10</f>
        <v>2.1312600000000002</v>
      </c>
      <c r="H21" s="28">
        <f>(F21-G21)/G21</f>
        <v>-0.32612211086399606</v>
      </c>
    </row>
  </sheetData>
  <mergeCells count="4">
    <mergeCell ref="A2:H2"/>
    <mergeCell ref="A4:A5"/>
    <mergeCell ref="B4:E4"/>
    <mergeCell ref="F4:H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selection activeCell="O18" sqref="O18"/>
    </sheetView>
  </sheetViews>
  <sheetFormatPr defaultRowHeight="13.5"/>
  <sheetData>
    <row r="1" spans="1:13" ht="21">
      <c r="A1" s="32" t="s">
        <v>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5">
      <c r="A2" s="34"/>
      <c r="B2" s="35"/>
      <c r="C2" s="36"/>
      <c r="D2" s="35"/>
      <c r="E2" s="36"/>
      <c r="F2" s="35"/>
      <c r="G2" s="36"/>
      <c r="H2" s="35"/>
      <c r="I2" s="36"/>
      <c r="J2" s="35"/>
      <c r="K2" s="36"/>
      <c r="L2" s="37" t="s">
        <v>54</v>
      </c>
      <c r="M2" s="37"/>
    </row>
    <row r="3" spans="1:13">
      <c r="A3" s="38" t="s">
        <v>55</v>
      </c>
      <c r="B3" s="38" t="s">
        <v>56</v>
      </c>
      <c r="C3" s="39"/>
      <c r="D3" s="39"/>
      <c r="E3" s="39"/>
      <c r="F3" s="38" t="s">
        <v>57</v>
      </c>
      <c r="G3" s="39"/>
      <c r="H3" s="39"/>
      <c r="I3" s="39"/>
      <c r="J3" s="38" t="s">
        <v>58</v>
      </c>
      <c r="K3" s="39"/>
      <c r="L3" s="39"/>
      <c r="M3" s="39"/>
    </row>
    <row r="4" spans="1:13">
      <c r="A4" s="38"/>
      <c r="B4" s="40" t="s">
        <v>59</v>
      </c>
      <c r="C4" s="41"/>
      <c r="D4" s="38" t="s">
        <v>60</v>
      </c>
      <c r="E4" s="39"/>
      <c r="F4" s="40" t="s">
        <v>59</v>
      </c>
      <c r="G4" s="41"/>
      <c r="H4" s="38" t="s">
        <v>60</v>
      </c>
      <c r="I4" s="39"/>
      <c r="J4" s="40" t="s">
        <v>59</v>
      </c>
      <c r="K4" s="41"/>
      <c r="L4" s="38" t="s">
        <v>60</v>
      </c>
      <c r="M4" s="39"/>
    </row>
    <row r="5" spans="1:13">
      <c r="A5" s="38"/>
      <c r="B5" s="42" t="s">
        <v>61</v>
      </c>
      <c r="C5" s="43" t="s">
        <v>62</v>
      </c>
      <c r="D5" s="44" t="s">
        <v>63</v>
      </c>
      <c r="E5" s="43" t="s">
        <v>62</v>
      </c>
      <c r="F5" s="42" t="s">
        <v>61</v>
      </c>
      <c r="G5" s="43" t="s">
        <v>62</v>
      </c>
      <c r="H5" s="42" t="s">
        <v>63</v>
      </c>
      <c r="I5" s="43" t="s">
        <v>62</v>
      </c>
      <c r="J5" s="42" t="s">
        <v>61</v>
      </c>
      <c r="K5" s="43" t="s">
        <v>62</v>
      </c>
      <c r="L5" s="42" t="s">
        <v>63</v>
      </c>
      <c r="M5" s="43" t="s">
        <v>62</v>
      </c>
    </row>
    <row r="6" spans="1:13">
      <c r="A6" s="38"/>
      <c r="B6" s="42"/>
      <c r="C6" s="45" t="s">
        <v>64</v>
      </c>
      <c r="D6" s="46"/>
      <c r="E6" s="45" t="s">
        <v>64</v>
      </c>
      <c r="F6" s="42"/>
      <c r="G6" s="45" t="s">
        <v>64</v>
      </c>
      <c r="H6" s="42"/>
      <c r="I6" s="45" t="s">
        <v>64</v>
      </c>
      <c r="J6" s="42"/>
      <c r="K6" s="45" t="s">
        <v>64</v>
      </c>
      <c r="L6" s="42"/>
      <c r="M6" s="45" t="s">
        <v>64</v>
      </c>
    </row>
    <row r="7" spans="1:13">
      <c r="A7" s="47" t="s">
        <v>65</v>
      </c>
      <c r="B7" s="48">
        <v>49551.897599999997</v>
      </c>
      <c r="C7" s="49">
        <f>(B7-[2]与16年同期销量比较!B4)/[2]与16年同期销量比较!B4*100</f>
        <v>31.095467974378749</v>
      </c>
      <c r="D7" s="48">
        <v>350380.58899999998</v>
      </c>
      <c r="E7" s="49">
        <f>(D7-[2]与16年同期销量比较!C4)/[2]与16年同期销量比较!C4*100</f>
        <v>-1.4621063405391663</v>
      </c>
      <c r="F7" s="48">
        <v>53207.866800000003</v>
      </c>
      <c r="G7" s="49">
        <f>(F7-[2]与16年同期销量比较!D4)/[2]与16年同期销量比较!D4*100</f>
        <v>0.68585560677737589</v>
      </c>
      <c r="H7" s="48">
        <v>454929.15150000004</v>
      </c>
      <c r="I7" s="49">
        <f>(H7-[2]与16年同期销量比较!E4)/[2]与16年同期销量比较!E4*100</f>
        <v>4.308929886671363</v>
      </c>
      <c r="J7" s="50">
        <f>B7+F7</f>
        <v>102759.7644</v>
      </c>
      <c r="K7" s="49">
        <f>(J7-[2]与16年同期销量比较!F4)/[2]与16年同期销量比较!F4*100</f>
        <v>13.366625313017286</v>
      </c>
      <c r="L7" s="50">
        <f>D7+H7</f>
        <v>805309.74050000007</v>
      </c>
      <c r="M7" s="49">
        <f>(L7-[2]与16年同期销量比较!I4)/[2]与16年同期销量比较!I4*100</f>
        <v>1.7170121888307779</v>
      </c>
    </row>
    <row r="8" spans="1:13">
      <c r="A8" s="47" t="s">
        <v>66</v>
      </c>
      <c r="B8" s="48">
        <v>28821.322099999998</v>
      </c>
      <c r="C8" s="49">
        <f>(B8-[2]与16年同期销量比较!B5)/[2]与16年同期销量比较!B5*100</f>
        <v>-3.8480625539412077</v>
      </c>
      <c r="D8" s="48">
        <v>283631.7879</v>
      </c>
      <c r="E8" s="49">
        <f>(D8-[2]与16年同期销量比较!C5)/[2]与16年同期销量比较!C5*100</f>
        <v>2.5662347119120767E-2</v>
      </c>
      <c r="F8" s="48">
        <v>35160.29</v>
      </c>
      <c r="G8" s="49">
        <f>(F8-[2]与16年同期销量比较!D5)/[2]与16年同期销量比较!D5*100</f>
        <v>40.915525910921183</v>
      </c>
      <c r="H8" s="48">
        <v>241209.70780000003</v>
      </c>
      <c r="I8" s="49">
        <f>(H8-[2]与16年同期销量比较!E5)/[2]与16年同期销量比较!E5*100</f>
        <v>1.439058167335878</v>
      </c>
      <c r="J8" s="50">
        <f>B8+F8</f>
        <v>63981.612099999998</v>
      </c>
      <c r="K8" s="49">
        <f>(J8-[2]与16年同期销量比较!F5)/[2]与16年同期销量比较!F5*100</f>
        <v>16.486731486956035</v>
      </c>
      <c r="L8" s="50">
        <f>D8+H8</f>
        <v>524841.49570000009</v>
      </c>
      <c r="M8" s="49">
        <f>(L8-[2]与16年同期销量比较!I5)/[2]与16年同期销量比较!I5*100</f>
        <v>0.67031629345904964</v>
      </c>
    </row>
    <row r="9" spans="1:13">
      <c r="A9" s="47" t="s">
        <v>67</v>
      </c>
      <c r="B9" s="48">
        <v>43774.897599999997</v>
      </c>
      <c r="C9" s="49">
        <f>(B9-[2]与16年同期销量比较!B6)/[2]与16年同期销量比较!B6*100</f>
        <v>-9.0183969284622201</v>
      </c>
      <c r="D9" s="48">
        <v>415653.10080000001</v>
      </c>
      <c r="E9" s="49">
        <f>(D9-[2]与16年同期销量比较!C6)/[2]与16年同期销量比较!C6*100</f>
        <v>-11.329050436466234</v>
      </c>
      <c r="F9" s="48">
        <v>67362.228300000002</v>
      </c>
      <c r="G9" s="49">
        <f>(F9-[2]与16年同期销量比较!D6)/[2]与16年同期销量比较!D6*100</f>
        <v>-20.612214413715439</v>
      </c>
      <c r="H9" s="48">
        <v>724035.45720000006</v>
      </c>
      <c r="I9" s="49">
        <f>(H9-[2]与16年同期销量比较!E6)/[2]与16年同期销量比较!E6*100</f>
        <v>-11.30342314468205</v>
      </c>
      <c r="J9" s="50">
        <f t="shared" ref="J9:J38" si="0">B9+F9</f>
        <v>111137.1259</v>
      </c>
      <c r="K9" s="49">
        <f>(J9-[2]与16年同期销量比较!F6)/[2]与16年同期销量比较!F6*100</f>
        <v>-16.41697310106801</v>
      </c>
      <c r="L9" s="50">
        <f t="shared" ref="L9:L38" si="1">D9+H9</f>
        <v>1139688.5580000002</v>
      </c>
      <c r="M9" s="49">
        <f>(L9-[2]与16年同期销量比较!I6)/[2]与16年同期销量比较!I6*100</f>
        <v>-11.312771329178272</v>
      </c>
    </row>
    <row r="10" spans="1:13">
      <c r="A10" s="47" t="s">
        <v>68</v>
      </c>
      <c r="B10" s="48">
        <v>36423.2834</v>
      </c>
      <c r="C10" s="49">
        <f>(B10-[2]与16年同期销量比较!B7)/[2]与16年同期销量比较!B7*100</f>
        <v>2.4888400783594751</v>
      </c>
      <c r="D10" s="48">
        <v>315156.67310000001</v>
      </c>
      <c r="E10" s="49">
        <f>(D10-[2]与16年同期销量比较!C7)/[2]与16年同期销量比较!C7*100</f>
        <v>-1.4301433969477786</v>
      </c>
      <c r="F10" s="48">
        <v>42301.267800000001</v>
      </c>
      <c r="G10" s="49">
        <f>(F10-[2]与16年同期销量比较!D7)/[2]与16年同期销量比较!D7*100</f>
        <v>122.42003762130062</v>
      </c>
      <c r="H10" s="48">
        <v>250349.3566</v>
      </c>
      <c r="I10" s="49">
        <f>(H10-[2]与16年同期销量比较!E7)/[2]与16年同期销量比较!E7*100</f>
        <v>58.037941696310881</v>
      </c>
      <c r="J10" s="50">
        <f t="shared" si="0"/>
        <v>78724.551200000002</v>
      </c>
      <c r="K10" s="49">
        <f>(J10-[2]与16年同期销量比较!F7)/[2]与16年同期销量比较!F7*100</f>
        <v>44.296688131372747</v>
      </c>
      <c r="L10" s="50">
        <f t="shared" si="1"/>
        <v>565506.02970000007</v>
      </c>
      <c r="M10" s="49">
        <f>(L10-[2]与16年同期销量比较!I7)/[2]与16年同期销量比较!I7*100</f>
        <v>18.272016020774519</v>
      </c>
    </row>
    <row r="11" spans="1:13">
      <c r="A11" s="47" t="s">
        <v>69</v>
      </c>
      <c r="B11" s="48">
        <v>41826.922599999998</v>
      </c>
      <c r="C11" s="49">
        <f>(B11-[2]与16年同期销量比较!B8)/[2]与16年同期销量比较!B8*100</f>
        <v>4.441819653686097</v>
      </c>
      <c r="D11" s="48">
        <v>461753.38780000003</v>
      </c>
      <c r="E11" s="49">
        <f>(D11-[2]与16年同期销量比较!C8)/[2]与16年同期销量比较!C8*100</f>
        <v>8.2510077584985293</v>
      </c>
      <c r="F11" s="48">
        <v>37999.5694</v>
      </c>
      <c r="G11" s="49">
        <f>(F11-[2]与16年同期销量比较!D8)/[2]与16年同期销量比较!D8*100</f>
        <v>14.83209581964581</v>
      </c>
      <c r="H11" s="48">
        <v>329543.46129999997</v>
      </c>
      <c r="I11" s="49">
        <f>(H11-[2]与16年同期销量比较!E8)/[2]与16年同期销量比较!E8*100</f>
        <v>-1.4733884692633659</v>
      </c>
      <c r="J11" s="50">
        <f t="shared" si="0"/>
        <v>79826.491999999998</v>
      </c>
      <c r="K11" s="49">
        <f>(J11-[2]与16年同期销量比较!F8)/[2]与16年同期销量比较!F8*100</f>
        <v>9.142823598338893</v>
      </c>
      <c r="L11" s="50">
        <f t="shared" si="1"/>
        <v>791296.84909999999</v>
      </c>
      <c r="M11" s="49">
        <f>(L11-[2]与16年同期销量比较!I8)/[2]与16年同期销量比较!I8*100</f>
        <v>3.9771480434612814</v>
      </c>
    </row>
    <row r="12" spans="1:13">
      <c r="A12" s="47" t="s">
        <v>70</v>
      </c>
      <c r="B12" s="48">
        <v>79682.709900000002</v>
      </c>
      <c r="C12" s="49">
        <f>(B12-[2]与16年同期销量比较!B9)/[2]与16年同期销量比较!B9*100</f>
        <v>1.5529501352209092</v>
      </c>
      <c r="D12" s="48">
        <v>779787.21970000002</v>
      </c>
      <c r="E12" s="49">
        <f>(D12-[2]与16年同期销量比较!C9)/[2]与16年同期销量比较!C9*100</f>
        <v>-3.3489505752542148</v>
      </c>
      <c r="F12" s="48">
        <v>46623.379500000003</v>
      </c>
      <c r="G12" s="49">
        <f>(F12-[2]与16年同期销量比较!D9)/[2]与16年同期销量比较!D9*100</f>
        <v>5.8537330367243161</v>
      </c>
      <c r="H12" s="48">
        <v>344709.74610000005</v>
      </c>
      <c r="I12" s="49">
        <f>(H12-[2]与16年同期销量比较!E9)/[2]与16年同期销量比较!E9*100</f>
        <v>-19.497454548436849</v>
      </c>
      <c r="J12" s="50">
        <f t="shared" si="0"/>
        <v>126306.0894</v>
      </c>
      <c r="K12" s="49">
        <f>(J12-[2]与16年同期销量比较!F9)/[2]与16年同期销量比较!F9*100</f>
        <v>3.0991870738600467</v>
      </c>
      <c r="L12" s="50">
        <f t="shared" si="1"/>
        <v>1124496.9658000001</v>
      </c>
      <c r="M12" s="49">
        <f>(L12-[2]与16年同期销量比较!I9)/[2]与16年同期销量比较!I9*100</f>
        <v>-8.9479167446935683</v>
      </c>
    </row>
    <row r="13" spans="1:13">
      <c r="A13" s="47" t="s">
        <v>71</v>
      </c>
      <c r="B13" s="48">
        <v>24966.350399999999</v>
      </c>
      <c r="C13" s="49">
        <f>(B13-[2]与16年同期销量比较!B10)/[2]与16年同期销量比较!B10*100</f>
        <v>-2.7499252112781409</v>
      </c>
      <c r="D13" s="48">
        <v>240586.2108</v>
      </c>
      <c r="E13" s="49">
        <f>(D13-[2]与16年同期销量比较!C10)/[2]与16年同期销量比较!C10*100</f>
        <v>-7.4535224261891795</v>
      </c>
      <c r="F13" s="48">
        <v>25967.182199999999</v>
      </c>
      <c r="G13" s="49">
        <f>(F13-[2]与16年同期销量比较!D10)/[2]与16年同期销量比较!D10*100</f>
        <v>-8.4427136174956807</v>
      </c>
      <c r="H13" s="48">
        <v>257751.67870000005</v>
      </c>
      <c r="I13" s="49">
        <f>(H13-[2]与16年同期销量比较!E10)/[2]与16年同期销量比较!E10*100</f>
        <v>-9.5935957899515287</v>
      </c>
      <c r="J13" s="50">
        <f t="shared" si="0"/>
        <v>50933.532599999999</v>
      </c>
      <c r="K13" s="49">
        <f>(J13-[2]与16年同期销量比较!F10)/[2]与16年同期销量比较!F10*100</f>
        <v>-5.7379889498976704</v>
      </c>
      <c r="L13" s="50">
        <f t="shared" si="1"/>
        <v>498337.88950000005</v>
      </c>
      <c r="M13" s="49">
        <f>(L13-[2]与16年同期销量比较!I10)/[2]与16年同期销量比较!I10*100</f>
        <v>-8.5729137553521255</v>
      </c>
    </row>
    <row r="14" spans="1:13">
      <c r="A14" s="47" t="s">
        <v>72</v>
      </c>
      <c r="B14" s="48">
        <v>35067.9375</v>
      </c>
      <c r="C14" s="49">
        <f>(B14-[2]与16年同期销量比较!B11)/[2]与16年同期销量比较!B11*100</f>
        <v>-8.4256072937927424</v>
      </c>
      <c r="D14" s="48">
        <v>350149.54739999998</v>
      </c>
      <c r="E14" s="49">
        <f>(D14-[2]与16年同期销量比较!C11)/[2]与16年同期销量比较!C11*100</f>
        <v>-7.0836804420673083</v>
      </c>
      <c r="F14" s="48">
        <v>45252.150099999999</v>
      </c>
      <c r="G14" s="49">
        <f>(F14-[2]与16年同期销量比较!D11)/[2]与16年同期销量比较!D11*100</f>
        <v>14.305577467995207</v>
      </c>
      <c r="H14" s="48">
        <v>438709.52730000002</v>
      </c>
      <c r="I14" s="49">
        <f>(H14-[2]与16年同期销量比较!E11)/[2]与16年同期销量比较!E11*100</f>
        <v>9.3114343068321528</v>
      </c>
      <c r="J14" s="50">
        <f t="shared" si="0"/>
        <v>80320.087599999999</v>
      </c>
      <c r="K14" s="49">
        <f>(J14-[2]与16年同期销量比较!F11)/[2]与16年同期销量比较!F11*100</f>
        <v>3.1288595479385832</v>
      </c>
      <c r="L14" s="50">
        <f t="shared" si="1"/>
        <v>788859.0747</v>
      </c>
      <c r="M14" s="49">
        <f>(L14-[2]与16年同期销量比较!I11)/[2]与16年同期销量比较!I11*100</f>
        <v>1.3719142067391077</v>
      </c>
    </row>
    <row r="15" spans="1:13">
      <c r="A15" s="47" t="s">
        <v>73</v>
      </c>
      <c r="B15" s="48">
        <v>38983.201499999996</v>
      </c>
      <c r="C15" s="49">
        <f>(B15-[2]与16年同期销量比较!B12)/[2]与16年同期销量比较!B12*100</f>
        <v>10.020160709941463</v>
      </c>
      <c r="D15" s="48">
        <v>355634.66600000003</v>
      </c>
      <c r="E15" s="49">
        <f>(D15-[2]与16年同期销量比较!C12)/[2]与16年同期销量比较!C12*100</f>
        <v>9.7797275808107358</v>
      </c>
      <c r="F15" s="48">
        <v>29720.100599999998</v>
      </c>
      <c r="G15" s="49">
        <f>(F15-[2]与16年同期销量比较!D12)/[2]与16年同期销量比较!D12*100</f>
        <v>13.315715112354102</v>
      </c>
      <c r="H15" s="48">
        <v>231626.65699999995</v>
      </c>
      <c r="I15" s="49">
        <f>(H15-[2]与16年同期销量比较!E12)/[2]与16年同期销量比较!E12*100</f>
        <v>1.860418005172398</v>
      </c>
      <c r="J15" s="50">
        <f t="shared" si="0"/>
        <v>68703.302100000001</v>
      </c>
      <c r="K15" s="49">
        <f>(J15-[2]与16年同期销量比较!F12)/[2]与16年同期销量比较!F12*100</f>
        <v>11.42194680516525</v>
      </c>
      <c r="L15" s="50">
        <f t="shared" si="1"/>
        <v>587261.32299999997</v>
      </c>
      <c r="M15" s="49">
        <f>(L15-[2]与16年同期销量比较!I12)/[2]与16年同期销量比较!I12*100</f>
        <v>6.5135202836246187</v>
      </c>
    </row>
    <row r="16" spans="1:13">
      <c r="A16" s="47" t="s">
        <v>74</v>
      </c>
      <c r="B16" s="48">
        <v>115664.3878</v>
      </c>
      <c r="C16" s="49">
        <f>(B16-[2]与16年同期销量比较!B13)/[2]与16年同期销量比较!B13*100</f>
        <v>-6.6877875356845546</v>
      </c>
      <c r="D16" s="48">
        <v>1059559.0323000001</v>
      </c>
      <c r="E16" s="49">
        <f>(D16-[2]与16年同期销量比较!C13)/[2]与16年同期销量比较!C13*100</f>
        <v>-1.9749633210656636</v>
      </c>
      <c r="F16" s="48">
        <v>180054.83310000002</v>
      </c>
      <c r="G16" s="49">
        <f>(F16-[2]与16年同期销量比较!D13)/[2]与16年同期销量比较!D13*100</f>
        <v>27.313371011577352</v>
      </c>
      <c r="H16" s="48">
        <v>1445215.3445449998</v>
      </c>
      <c r="I16" s="49">
        <f>(H16-[2]与16年同期销量比较!E13)/[2]与16年同期销量比较!E13*100</f>
        <v>11.679250977020077</v>
      </c>
      <c r="J16" s="50">
        <f t="shared" si="0"/>
        <v>295719.22090000001</v>
      </c>
      <c r="K16" s="49">
        <f>(J16-[2]与16年同期销量比较!F13)/[2]与16年同期销量比较!F13*100</f>
        <v>11.432087299068627</v>
      </c>
      <c r="L16" s="50">
        <f t="shared" si="1"/>
        <v>2504774.3768449998</v>
      </c>
      <c r="M16" s="49">
        <f>(L16-[2]与16年同期销量比较!I13)/[2]与16年同期销量比较!I13*100</f>
        <v>5.4649214233557384</v>
      </c>
    </row>
    <row r="17" spans="1:13">
      <c r="A17" s="47" t="s">
        <v>75</v>
      </c>
      <c r="B17" s="48">
        <v>121062.31839999999</v>
      </c>
      <c r="C17" s="49">
        <f>(B17-[2]与16年同期销量比较!B14)/[2]与16年同期销量比较!B14*100</f>
        <v>2.2620966369287689</v>
      </c>
      <c r="D17" s="48">
        <v>1140874.4417999999</v>
      </c>
      <c r="E17" s="49">
        <f>(D17-[2]与16年同期销量比较!C14)/[2]与16年同期销量比较!C14*100</f>
        <v>2.9373850133469999</v>
      </c>
      <c r="F17" s="48">
        <v>106250.79389999999</v>
      </c>
      <c r="G17" s="49">
        <f>(F17-[2]与16年同期销量比较!D14)/[2]与16年同期销量比较!D14*100</f>
        <v>17.583698677265318</v>
      </c>
      <c r="H17" s="48">
        <v>1034781.6270000001</v>
      </c>
      <c r="I17" s="49">
        <f>(H17-[2]与16年同期销量比较!E14)/[2]与16年同期销量比较!E14*100</f>
        <v>15.106717456563265</v>
      </c>
      <c r="J17" s="50">
        <f t="shared" si="0"/>
        <v>227313.11229999998</v>
      </c>
      <c r="K17" s="49">
        <f>(J17-[2]与16年同期销量比较!F14)/[2]与16年同期销量比较!F14*100</f>
        <v>8.8944962694701033</v>
      </c>
      <c r="L17" s="50">
        <f t="shared" si="1"/>
        <v>2175656.0688</v>
      </c>
      <c r="M17" s="49">
        <f>(L17-[2]与16年同期销量比较!I14)/[2]与16年同期销量比较!I14*100</f>
        <v>8.3874747203310651</v>
      </c>
    </row>
    <row r="18" spans="1:13">
      <c r="A18" s="47" t="s">
        <v>76</v>
      </c>
      <c r="B18" s="48">
        <v>72601.147800000006</v>
      </c>
      <c r="C18" s="49">
        <f>(B18-[2]与16年同期销量比较!B15)/[2]与16年同期销量比较!B15*100</f>
        <v>37.276188138768546</v>
      </c>
      <c r="D18" s="48">
        <v>556100.25419999997</v>
      </c>
      <c r="E18" s="49">
        <f>(D18-[2]与16年同期销量比较!C15)/[2]与16年同期销量比较!C15*100</f>
        <v>8.5722876049493362</v>
      </c>
      <c r="F18" s="48">
        <v>59874.074399999998</v>
      </c>
      <c r="G18" s="49">
        <f>(F18-[2]与16年同期销量比较!D15)/[2]与16年同期销量比较!D15*100</f>
        <v>39.488293907830126</v>
      </c>
      <c r="H18" s="48">
        <v>393761.32400000002</v>
      </c>
      <c r="I18" s="49">
        <f>(H18-[2]与16年同期销量比较!E15)/[2]与16年同期销量比较!E15*100</f>
        <v>-1.0481715871868673</v>
      </c>
      <c r="J18" s="50">
        <f t="shared" si="0"/>
        <v>132475.22220000002</v>
      </c>
      <c r="K18" s="49">
        <f>(J18-[2]与16年同期销量比较!F15)/[2]与16年同期销量比较!F15*100</f>
        <v>38.267228954472515</v>
      </c>
      <c r="L18" s="50">
        <f t="shared" si="1"/>
        <v>949861.57819999999</v>
      </c>
      <c r="M18" s="49">
        <f>(L18-[2]与16年同期销量比较!I15)/[2]与16年同期销量比较!I15*100</f>
        <v>4.365955417488137</v>
      </c>
    </row>
    <row r="19" spans="1:13">
      <c r="A19" s="47" t="s">
        <v>77</v>
      </c>
      <c r="B19" s="48">
        <v>37876.943299999999</v>
      </c>
      <c r="C19" s="49">
        <f>(B19-[2]与16年同期销量比较!B16)/[2]与16年同期销量比较!B16*100</f>
        <v>-0.41343512245167657</v>
      </c>
      <c r="D19" s="48">
        <v>355505.5822</v>
      </c>
      <c r="E19" s="49">
        <f>(D19-[2]与16年同期销量比较!C16)/[2]与16年同期销量比较!C16*100</f>
        <v>-3.657193503588684</v>
      </c>
      <c r="F19" s="48">
        <v>152068.29509999999</v>
      </c>
      <c r="G19" s="49">
        <f>(F19-[2]与16年同期销量比较!D16)/[2]与16年同期销量比较!D16*100</f>
        <v>152.96646109036689</v>
      </c>
      <c r="H19" s="48">
        <v>833505.40110000002</v>
      </c>
      <c r="I19" s="49">
        <f>(H19-[2]与16年同期销量比较!E16)/[2]与16年同期销量比较!E16*100</f>
        <v>40.6305880904061</v>
      </c>
      <c r="J19" s="50">
        <f t="shared" si="0"/>
        <v>189945.23839999997</v>
      </c>
      <c r="K19" s="49">
        <f>(J19-[2]与16年同期销量比较!F16)/[2]与16年同期销量比较!F16*100</f>
        <v>93.52899970778374</v>
      </c>
      <c r="L19" s="50">
        <f t="shared" si="1"/>
        <v>1189010.9833</v>
      </c>
      <c r="M19" s="49">
        <f>(L19-[2]与16年同期销量比较!I16)/[2]与16年同期销量比较!I16*100</f>
        <v>23.637393440787484</v>
      </c>
    </row>
    <row r="20" spans="1:13">
      <c r="A20" s="47" t="s">
        <v>78</v>
      </c>
      <c r="B20" s="48">
        <v>38089.394400000005</v>
      </c>
      <c r="C20" s="49">
        <f>(B20-[2]与16年同期销量比较!B17)/[2]与16年同期销量比较!B17*100</f>
        <v>44.00565294501726</v>
      </c>
      <c r="D20" s="48">
        <v>299990.48190000001</v>
      </c>
      <c r="E20" s="49">
        <f>(D20-[2]与16年同期销量比较!C17)/[2]与16年同期销量比较!C17*100</f>
        <v>47.118045969080399</v>
      </c>
      <c r="F20" s="48">
        <v>37465.410300000003</v>
      </c>
      <c r="G20" s="49">
        <f>(F20-[2]与16年同期销量比较!D17)/[2]与16年同期销量比较!D17*100</f>
        <v>60.91088789913254</v>
      </c>
      <c r="H20" s="48">
        <v>342049.5588</v>
      </c>
      <c r="I20" s="49">
        <f>(H20-[2]与16年同期销量比较!E17)/[2]与16年同期销量比较!E17*100</f>
        <v>50.088262345620485</v>
      </c>
      <c r="J20" s="50">
        <f t="shared" si="0"/>
        <v>75554.804700000008</v>
      </c>
      <c r="K20" s="49">
        <f>(J20-[2]与16年同期销量比较!F17)/[2]与16年同期销量比较!F17*100</f>
        <v>51.920077796310416</v>
      </c>
      <c r="L20" s="50">
        <f t="shared" si="1"/>
        <v>642040.04070000001</v>
      </c>
      <c r="M20" s="49">
        <f>(L20-[2]与16年同期销量比较!I17)/[2]与16年同期销量比较!I17*100</f>
        <v>48.685653516337815</v>
      </c>
    </row>
    <row r="21" spans="1:13">
      <c r="A21" s="47" t="s">
        <v>79</v>
      </c>
      <c r="B21" s="48">
        <v>118202.6833</v>
      </c>
      <c r="C21" s="49">
        <f>(B21-[2]与16年同期销量比较!B18)/[2]与16年同期销量比较!B18*100</f>
        <v>7.5058511141427964</v>
      </c>
      <c r="D21" s="48">
        <v>1103249.3927</v>
      </c>
      <c r="E21" s="49">
        <f>(D21-[2]与16年同期销量比较!C18)/[2]与16年同期销量比较!C18*100</f>
        <v>2.5557666588560215</v>
      </c>
      <c r="F21" s="48">
        <v>154614.97930000001</v>
      </c>
      <c r="G21" s="49">
        <f>(F21-[2]与16年同期销量比较!D18)/[2]与16年同期销量比较!D18*100</f>
        <v>-3.071666600080325</v>
      </c>
      <c r="H21" s="48">
        <v>1356868.27</v>
      </c>
      <c r="I21" s="49">
        <f>(H21-[2]与16年同期销量比较!E18)/[2]与16年同期销量比较!E18*100</f>
        <v>6.8420454202504422</v>
      </c>
      <c r="J21" s="50">
        <f t="shared" si="0"/>
        <v>272817.66260000004</v>
      </c>
      <c r="K21" s="49">
        <f>(J21-[2]与16年同期销量比较!F18)/[2]与16年同期销量比较!F18*100</f>
        <v>1.2442898081089289</v>
      </c>
      <c r="L21" s="50">
        <f t="shared" si="1"/>
        <v>2460117.6627000002</v>
      </c>
      <c r="M21" s="49">
        <f>(L21-[2]与16年同期销量比较!I18)/[2]与16年同期销量比较!I18*100</f>
        <v>4.8763522963456287</v>
      </c>
    </row>
    <row r="22" spans="1:13">
      <c r="A22" s="47" t="s">
        <v>80</v>
      </c>
      <c r="B22" s="48">
        <v>55138.610200000003</v>
      </c>
      <c r="C22" s="49">
        <f>(B22-[2]与16年同期销量比较!B19)/[2]与16年同期销量比较!B19*100</f>
        <v>-2.8256691918412997</v>
      </c>
      <c r="D22" s="48">
        <v>496352.67479999998</v>
      </c>
      <c r="E22" s="49">
        <f>(D22-[2]与16年同期销量比较!C19)/[2]与16年同期销量比较!C19*100</f>
        <v>3.7533889612381959</v>
      </c>
      <c r="F22" s="48">
        <v>118179.4319</v>
      </c>
      <c r="G22" s="49">
        <f>(F22-[2]与16年同期销量比较!D19)/[2]与16年同期销量比较!D19*100</f>
        <v>25.403881547020003</v>
      </c>
      <c r="H22" s="48">
        <v>977026.00640000007</v>
      </c>
      <c r="I22" s="49">
        <f>(H22-[2]与16年同期销量比较!E19)/[2]与16年同期销量比较!E19*100</f>
        <v>14.51061798938288</v>
      </c>
      <c r="J22" s="50">
        <f t="shared" si="0"/>
        <v>173318.04209999999</v>
      </c>
      <c r="K22" s="49">
        <f>(J22-[2]与16年同期销量比较!F19)/[2]与16年同期销量比较!F19*100</f>
        <v>14.794601491993495</v>
      </c>
      <c r="L22" s="50">
        <f t="shared" si="1"/>
        <v>1473378.6812</v>
      </c>
      <c r="M22" s="49">
        <f>(L22-[2]与16年同期销量比较!I19)/[2]与16年同期销量比较!I19*100</f>
        <v>10.645972004324753</v>
      </c>
    </row>
    <row r="23" spans="1:13">
      <c r="A23" s="47" t="s">
        <v>81</v>
      </c>
      <c r="B23" s="48">
        <v>96754.763200000001</v>
      </c>
      <c r="C23" s="49">
        <f>(B23-[2]与16年同期销量比较!B20)/[2]与16年同期销量比较!B20*100</f>
        <v>8.6957280581371563</v>
      </c>
      <c r="D23" s="48">
        <v>745674.40090000001</v>
      </c>
      <c r="E23" s="49">
        <f>(D23-[2]与16年同期销量比较!C20)/[2]与16年同期销量比较!C20*100</f>
        <v>2.8733186853731962</v>
      </c>
      <c r="F23" s="48">
        <v>66584.9326</v>
      </c>
      <c r="G23" s="49">
        <f>(F23-[2]与16年同期销量比较!D20)/[2]与16年同期销量比较!D20*100</f>
        <v>9.2987614667439473</v>
      </c>
      <c r="H23" s="48">
        <v>715355.61190000002</v>
      </c>
      <c r="I23" s="49">
        <f>(H23-[2]与16年同期销量比较!E20)/[2]与16年同期销量比较!E20*100</f>
        <v>42.375526612833546</v>
      </c>
      <c r="J23" s="50">
        <f t="shared" si="0"/>
        <v>163339.69579999999</v>
      </c>
      <c r="K23" s="49">
        <f>(J23-[2]与16年同期销量比较!F20)/[2]与16年同期销量比较!F20*100</f>
        <v>8.9407475899517461</v>
      </c>
      <c r="L23" s="50">
        <f t="shared" si="1"/>
        <v>1461030.0128000001</v>
      </c>
      <c r="M23" s="49">
        <f>(L23-[2]与16年同期销量比较!I20)/[2]与16年同期销量比较!I20*100</f>
        <v>19.045209562864429</v>
      </c>
    </row>
    <row r="24" spans="1:13">
      <c r="A24" s="47" t="s">
        <v>82</v>
      </c>
      <c r="B24" s="48">
        <v>71511.623300000007</v>
      </c>
      <c r="C24" s="49">
        <f>(B24-[2]与16年同期销量比较!B21)/[2]与16年同期销量比较!B21*100</f>
        <v>3.5522394781236297</v>
      </c>
      <c r="D24" s="48">
        <v>650011.37080000003</v>
      </c>
      <c r="E24" s="49">
        <f>(D24-[2]与16年同期销量比较!C21)/[2]与16年同期销量比较!C21*100</f>
        <v>2.3434590180345212</v>
      </c>
      <c r="F24" s="48">
        <v>103382.47499999999</v>
      </c>
      <c r="G24" s="49">
        <f>(F24-[2]与16年同期销量比较!D21)/[2]与16年同期销量比较!D21*100</f>
        <v>54.20984061571373</v>
      </c>
      <c r="H24" s="48">
        <v>513337.48680000007</v>
      </c>
      <c r="I24" s="49">
        <f>(H24-[2]与16年同期销量比较!E21)/[2]与16年同期销量比较!E21*100</f>
        <v>21.142814641357084</v>
      </c>
      <c r="J24" s="50">
        <f t="shared" si="0"/>
        <v>174894.09830000001</v>
      </c>
      <c r="K24" s="49">
        <f>(J24-[2]与16年同期销量比较!F21)/[2]与16年同期销量比较!F21*100</f>
        <v>28.505408529528903</v>
      </c>
      <c r="L24" s="50">
        <f t="shared" si="1"/>
        <v>1163348.8576000002</v>
      </c>
      <c r="M24" s="49">
        <f>(L24-[2]与16年同期销量比较!I21)/[2]与16年同期销量比较!I21*100</f>
        <v>9.8666892649798097</v>
      </c>
    </row>
    <row r="25" spans="1:13">
      <c r="A25" s="47" t="s">
        <v>83</v>
      </c>
      <c r="B25" s="48">
        <v>194663.69589999999</v>
      </c>
      <c r="C25" s="49">
        <f>(B25-[2]与16年同期销量比较!B22)/[2]与16年同期销量比较!B22*100</f>
        <v>7.0023807110460554</v>
      </c>
      <c r="D25" s="48">
        <v>1677046.2752</v>
      </c>
      <c r="E25" s="49">
        <f>(D25-[2]与16年同期销量比较!C22)/[2]与16年同期销量比较!C22*100</f>
        <v>9.8883227470290027</v>
      </c>
      <c r="F25" s="48">
        <v>196371.2965</v>
      </c>
      <c r="G25" s="49">
        <f>(F25-[2]与16年同期销量比较!D22)/[2]与16年同期销量比较!D22*100</f>
        <v>40.604197861010775</v>
      </c>
      <c r="H25" s="48">
        <v>1386993.0688</v>
      </c>
      <c r="I25" s="49">
        <f>(H25-[2]与16年同期销量比较!E22)/[2]与16年同期销量比较!E22*100</f>
        <v>0.77035763358793585</v>
      </c>
      <c r="J25" s="50">
        <f t="shared" si="0"/>
        <v>391034.99239999999</v>
      </c>
      <c r="K25" s="49">
        <f>(J25-[2]与16年同期销量比较!F22)/[2]与16年同期销量比较!F22*100</f>
        <v>21.595356129301273</v>
      </c>
      <c r="L25" s="50">
        <f t="shared" si="1"/>
        <v>3064039.344</v>
      </c>
      <c r="M25" s="49">
        <f>(L25-[2]与16年同期销量比较!I22)/[2]与16年同期销量比较!I22*100</f>
        <v>5.5645469352208643</v>
      </c>
    </row>
    <row r="26" spans="1:13">
      <c r="A26" s="47" t="s">
        <v>84</v>
      </c>
      <c r="B26" s="48">
        <v>40034.674400000004</v>
      </c>
      <c r="C26" s="49">
        <f>(B26-[2]与16年同期销量比较!B23)/[2]与16年同期销量比较!B23*100</f>
        <v>12.0877850338422</v>
      </c>
      <c r="D26" s="48">
        <v>425094.71279999998</v>
      </c>
      <c r="E26" s="49">
        <f>(D26-[2]与16年同期销量比较!C23)/[2]与16年同期销量比较!C23*100</f>
        <v>23.284633740897895</v>
      </c>
      <c r="F26" s="48">
        <v>35289.514200000005</v>
      </c>
      <c r="G26" s="49">
        <f>(F26-[2]与16年同期销量比较!D23)/[2]与16年同期销量比较!D23*100</f>
        <v>77.490348093893431</v>
      </c>
      <c r="H26" s="48">
        <v>176748.48119999998</v>
      </c>
      <c r="I26" s="49">
        <f>(H26-[2]与16年同期销量比较!E23)/[2]与16年同期销量比较!E23*100</f>
        <v>-13.118560421702686</v>
      </c>
      <c r="J26" s="50">
        <f t="shared" si="0"/>
        <v>75324.188600000009</v>
      </c>
      <c r="K26" s="49">
        <f>(J26-[2]与16年同期销量比较!F23)/[2]与16年同期销量比较!F23*100</f>
        <v>35.475774354054813</v>
      </c>
      <c r="L26" s="50">
        <f t="shared" si="1"/>
        <v>601843.1939999999</v>
      </c>
      <c r="M26" s="49">
        <f>(L26-[2]与16年同期销量比较!I23)/[2]与16年同期销量比较!I23*100</f>
        <v>9.7765318794457414</v>
      </c>
    </row>
    <row r="27" spans="1:13">
      <c r="A27" s="47" t="s">
        <v>85</v>
      </c>
      <c r="B27" s="48">
        <v>10788.636</v>
      </c>
      <c r="C27" s="49">
        <f>(B27-[2]与16年同期销量比较!B24)/[2]与16年同期销量比较!B24*100</f>
        <v>-14.302449718806598</v>
      </c>
      <c r="D27" s="48">
        <v>115205.27</v>
      </c>
      <c r="E27" s="49">
        <f>(D27-[2]与16年同期销量比较!C24)/[2]与16年同期销量比较!C24*100</f>
        <v>-8.6127003338894816</v>
      </c>
      <c r="F27" s="48">
        <v>11600.529490000001</v>
      </c>
      <c r="G27" s="49">
        <f>(F27-[2]与16年同期销量比较!D24)/[2]与16年同期销量比较!D24*100</f>
        <v>22.137842828119076</v>
      </c>
      <c r="H27" s="48">
        <v>82204.702710000012</v>
      </c>
      <c r="I27" s="49">
        <f>(H27-[2]与16年同期销量比较!E24)/[2]与16年同期销量比较!E24*100</f>
        <v>-9.463047153659577</v>
      </c>
      <c r="J27" s="50">
        <f t="shared" si="0"/>
        <v>22389.165489999999</v>
      </c>
      <c r="K27" s="49">
        <f>(J27-[2]与16年同期销量比较!F24)/[2]与16年同期销量比较!F24*100</f>
        <v>1.3676130304957839</v>
      </c>
      <c r="L27" s="50">
        <f t="shared" si="1"/>
        <v>197409.97271</v>
      </c>
      <c r="M27" s="49">
        <f>(L27-[2]与16年同期销量比较!I24)/[2]与16年同期销量比较!I24*100</f>
        <v>-8.9687318026882927</v>
      </c>
    </row>
    <row r="28" spans="1:13">
      <c r="A28" s="47" t="s">
        <v>86</v>
      </c>
      <c r="B28" s="48">
        <v>44230.065900000001</v>
      </c>
      <c r="C28" s="49">
        <f>(B28-[2]与16年同期销量比较!B25)/[2]与16年同期销量比较!B25*100</f>
        <v>30.208757328095547</v>
      </c>
      <c r="D28" s="48">
        <v>405056.05900000001</v>
      </c>
      <c r="E28" s="49">
        <f>(D28-[2]与16年同期销量比较!C25)/[2]与16年同期销量比较!C25*100</f>
        <v>26.730867773546713</v>
      </c>
      <c r="F28" s="48">
        <v>43425.732999999993</v>
      </c>
      <c r="G28" s="49">
        <f>(F28-[2]与16年同期销量比较!D25)/[2]与16年同期销量比较!D25*100</f>
        <v>31.207554241767856</v>
      </c>
      <c r="H28" s="48">
        <v>372990.93619999994</v>
      </c>
      <c r="I28" s="49">
        <f>(H28-[2]与16年同期销量比较!E25)/[2]与16年同期销量比较!E25*100</f>
        <v>48.137418469682068</v>
      </c>
      <c r="J28" s="50">
        <f t="shared" si="0"/>
        <v>87655.798899999994</v>
      </c>
      <c r="K28" s="49">
        <f>(J28-[2]与16年同期销量比较!F25)/[2]与16年同期销量比较!F25*100</f>
        <v>30.701665454912018</v>
      </c>
      <c r="L28" s="50">
        <f t="shared" si="1"/>
        <v>778046.9952</v>
      </c>
      <c r="M28" s="49">
        <f>(L28-[2]与16年同期销量比较!I25)/[2]与16年同期销量比较!I25*100</f>
        <v>36.163550745345717</v>
      </c>
    </row>
    <row r="29" spans="1:13">
      <c r="A29" s="47" t="s">
        <v>87</v>
      </c>
      <c r="B29" s="48">
        <v>72190.146699999998</v>
      </c>
      <c r="C29" s="49">
        <f>(B29-[2]与16年同期销量比较!B26)/[2]与16年同期销量比较!B26*100</f>
        <v>10.47500590326179</v>
      </c>
      <c r="D29" s="48">
        <v>662192.21380000003</v>
      </c>
      <c r="E29" s="49">
        <f>(D29-[2]与16年同期销量比较!C26)/[2]与16年同期销量比较!C26*100</f>
        <v>4.1256121559637577</v>
      </c>
      <c r="F29" s="48">
        <v>42041.528999999995</v>
      </c>
      <c r="G29" s="49">
        <f>(F29-[2]与16年同期销量比较!D26)/[2]与16年同期销量比较!D26*100</f>
        <v>3.642734084441035</v>
      </c>
      <c r="H29" s="48">
        <v>342938.23060000001</v>
      </c>
      <c r="I29" s="49">
        <f>(H29-[2]与16年同期销量比较!E26)/[2]与16年同期销量比较!E26*100</f>
        <v>-5.0688509925013721</v>
      </c>
      <c r="J29" s="50">
        <f t="shared" si="0"/>
        <v>114231.67569999999</v>
      </c>
      <c r="K29" s="49">
        <f>(J29-[2]与16年同期销量比较!F26)/[2]与16年同期销量比较!F26*100</f>
        <v>7.8582006629415613</v>
      </c>
      <c r="L29" s="50">
        <f t="shared" si="1"/>
        <v>1005130.4444</v>
      </c>
      <c r="M29" s="49">
        <f>(L29-[2]与16年同期销量比较!I26)/[2]与16年同期销量比较!I26*100</f>
        <v>0.7948066759997674</v>
      </c>
    </row>
    <row r="30" spans="1:13">
      <c r="A30" s="47" t="s">
        <v>88</v>
      </c>
      <c r="B30" s="48">
        <v>22150.617900000001</v>
      </c>
      <c r="C30" s="49">
        <f>(B30-[2]与16年同期销量比较!B27)/[2]与16年同期销量比较!B27*100</f>
        <v>11.53629738020379</v>
      </c>
      <c r="D30" s="48">
        <v>204091.0509</v>
      </c>
      <c r="E30" s="49">
        <f>(D30-[2]与16年同期销量比较!C27)/[2]与16年同期销量比较!C27*100</f>
        <v>3.1507131357503639</v>
      </c>
      <c r="F30" s="48">
        <v>30402.003599999996</v>
      </c>
      <c r="G30" s="49">
        <f>(F30-[2]与16年同期销量比较!D27)/[2]与16年同期销量比较!D27*100</f>
        <v>31.307591131428801</v>
      </c>
      <c r="H30" s="48">
        <v>251951.72289999996</v>
      </c>
      <c r="I30" s="49">
        <f>(H30-[2]与16年同期销量比较!E27)/[2]与16年同期销量比较!E27*100</f>
        <v>5.9360999748740166</v>
      </c>
      <c r="J30" s="50">
        <f t="shared" si="0"/>
        <v>52552.621499999994</v>
      </c>
      <c r="K30" s="49">
        <f>(J30-[2]与16年同期销量比较!F27)/[2]与16年同期销量比较!F27*100</f>
        <v>22.178938652955765</v>
      </c>
      <c r="L30" s="50">
        <f t="shared" si="1"/>
        <v>456042.77379999997</v>
      </c>
      <c r="M30" s="49">
        <f>(L30-[2]与16年同期销量比较!I27)/[2]与16年同期销量比较!I27*100</f>
        <v>4.6711922673568802</v>
      </c>
    </row>
    <row r="31" spans="1:13">
      <c r="A31" s="47" t="s">
        <v>89</v>
      </c>
      <c r="B31" s="48">
        <v>63444.597000000002</v>
      </c>
      <c r="C31" s="49">
        <f>(B31-[2]与16年同期销量比较!B28)/[2]与16年同期销量比较!B28*100</f>
        <v>7.4462055930066134E-2</v>
      </c>
      <c r="D31" s="48">
        <v>560043.9068</v>
      </c>
      <c r="E31" s="49">
        <f>(D31-[2]与16年同期销量比较!C28)/[2]与16年同期销量比较!C28*100</f>
        <v>3.9849819580704833</v>
      </c>
      <c r="F31" s="48">
        <v>63461.934499999996</v>
      </c>
      <c r="G31" s="49">
        <f>(F31-[2]与16年同期销量比较!D28)/[2]与16年同期销量比较!D28*100</f>
        <v>12.24773751072788</v>
      </c>
      <c r="H31" s="48">
        <v>561765.18070000003</v>
      </c>
      <c r="I31" s="49">
        <f>(H31-[2]与16年同期销量比较!E28)/[2]与16年同期销量比较!E28*100</f>
        <v>-2.4547111711502301</v>
      </c>
      <c r="J31" s="50">
        <f t="shared" si="0"/>
        <v>126906.5315</v>
      </c>
      <c r="K31" s="49">
        <f>(J31-[2]与16年同期销量比较!F28)/[2]与16年同期销量比较!F28*100</f>
        <v>5.8129574615174127</v>
      </c>
      <c r="L31" s="50">
        <f t="shared" si="1"/>
        <v>1121809.0874999999</v>
      </c>
      <c r="M31" s="49">
        <f>(L31-[2]与16年同期销量比较!I28)/[2]与16年同期销量比较!I28*100</f>
        <v>0.65731333838917405</v>
      </c>
    </row>
    <row r="32" spans="1:13">
      <c r="A32" s="47" t="s">
        <v>90</v>
      </c>
      <c r="B32" s="48">
        <v>22659.2448</v>
      </c>
      <c r="C32" s="49">
        <f>(B32-[2]与16年同期销量比较!B29)/[2]与16年同期销量比较!B29*100</f>
        <v>82.545791438107585</v>
      </c>
      <c r="D32" s="48">
        <v>206721.85060000001</v>
      </c>
      <c r="E32" s="49">
        <f>(D32-[2]与16年同期销量比较!C29)/[2]与16年同期销量比较!C29*100</f>
        <v>85.91962034315857</v>
      </c>
      <c r="F32" s="48">
        <v>8625.8377</v>
      </c>
      <c r="G32" s="49">
        <f>(F32-[2]与16年同期销量比较!D29)/[2]与16年同期销量比较!D29*100</f>
        <v>37.764433112248611</v>
      </c>
      <c r="H32" s="48">
        <v>64733.180500000002</v>
      </c>
      <c r="I32" s="49">
        <f>(H32-[2]与16年同期销量比较!E29)/[2]与16年同期销量比较!E29*100</f>
        <v>27.35945431148188</v>
      </c>
      <c r="J32" s="50">
        <f t="shared" si="0"/>
        <v>31285.0825</v>
      </c>
      <c r="K32" s="49">
        <f>(J32-[2]与16年同期销量比较!F29)/[2]与16年同期销量比较!F29*100</f>
        <v>67.530999753237168</v>
      </c>
      <c r="L32" s="50">
        <f t="shared" si="1"/>
        <v>271455.03110000002</v>
      </c>
      <c r="M32" s="49">
        <f>(L32-[2]与16年同期销量比较!I29)/[2]与16年同期销量比较!I29*100</f>
        <v>67.548307026655607</v>
      </c>
    </row>
    <row r="33" spans="1:13">
      <c r="A33" s="47" t="s">
        <v>91</v>
      </c>
      <c r="B33" s="48">
        <v>76392.163</v>
      </c>
      <c r="C33" s="49">
        <f>(B33-[2]与16年同期销量比较!B30)/[2]与16年同期销量比较!B30*100</f>
        <v>14.025148408357587</v>
      </c>
      <c r="D33" s="48">
        <v>672969.14599999995</v>
      </c>
      <c r="E33" s="49">
        <f>(D33-[2]与16年同期销量比较!C30)/[2]与16年同期销量比较!C30*100</f>
        <v>4.3513121158730366</v>
      </c>
      <c r="F33" s="48">
        <v>66488.295199999993</v>
      </c>
      <c r="G33" s="49">
        <f>(F33-[2]与16年同期销量比较!D30)/[2]与16年同期销量比较!D30*100</f>
        <v>-6.5337001525372891</v>
      </c>
      <c r="H33" s="48">
        <v>485174.28210000007</v>
      </c>
      <c r="I33" s="49">
        <f>(H33-[2]与16年同期销量比较!E30)/[2]与16年同期销量比较!E30*100</f>
        <v>22.635709247592626</v>
      </c>
      <c r="J33" s="50">
        <f t="shared" si="0"/>
        <v>142880.45819999999</v>
      </c>
      <c r="K33" s="49">
        <f>(J33-[2]与16年同期销量比较!F30)/[2]与16年同期销量比较!F30*100</f>
        <v>3.4376193091070242</v>
      </c>
      <c r="L33" s="50">
        <f t="shared" si="1"/>
        <v>1158143.4281000001</v>
      </c>
      <c r="M33" s="49">
        <f>(L33-[2]与16年同期销量比较!I30)/[2]与16年同期销量比较!I30*100</f>
        <v>11.303268539798188</v>
      </c>
    </row>
    <row r="34" spans="1:13">
      <c r="A34" s="47" t="s">
        <v>92</v>
      </c>
      <c r="B34" s="48">
        <v>41201.622300000003</v>
      </c>
      <c r="C34" s="49">
        <f>(B34-[2]与16年同期销量比较!B31)/[2]与16年同期销量比较!B31*100</f>
        <v>-14.636732895180105</v>
      </c>
      <c r="D34" s="48">
        <v>377540.89319999999</v>
      </c>
      <c r="E34" s="49">
        <f>(D34-[2]与16年同期销量比较!C31)/[2]与16年同期销量比较!C31*100</f>
        <v>13.970301620599871</v>
      </c>
      <c r="F34" s="48">
        <v>26093.678200000002</v>
      </c>
      <c r="G34" s="49">
        <f>(F34-[2]与16年同期销量比较!D31)/[2]与16年同期销量比较!D31*100</f>
        <v>20.421127669761351</v>
      </c>
      <c r="H34" s="48">
        <v>213710.01679999998</v>
      </c>
      <c r="I34" s="49">
        <f>(H34-[2]与16年同期销量比较!E31)/[2]与16年同期销量比较!E31*100</f>
        <v>13.34301114590081</v>
      </c>
      <c r="J34" s="50">
        <f t="shared" si="0"/>
        <v>67295.300500000012</v>
      </c>
      <c r="K34" s="49">
        <f>(J34-[2]与16年同期销量比较!F31)/[2]与16年同期销量比较!F31*100</f>
        <v>-3.7743773217643231</v>
      </c>
      <c r="L34" s="50">
        <f t="shared" si="1"/>
        <v>591250.90999999992</v>
      </c>
      <c r="M34" s="49">
        <f>(L34-[2]与16年同期销量比较!I31)/[2]与16年同期销量比较!I31*100</f>
        <v>13.742765271493273</v>
      </c>
    </row>
    <row r="35" spans="1:13">
      <c r="A35" s="47" t="s">
        <v>93</v>
      </c>
      <c r="B35" s="48">
        <v>14681.951400000002</v>
      </c>
      <c r="C35" s="49">
        <f>(B35-[2]与16年同期销量比较!B32)/[2]与16年同期销量比较!B32*100</f>
        <v>16.840562479109984</v>
      </c>
      <c r="D35" s="48">
        <v>121817.76390000001</v>
      </c>
      <c r="E35" s="49">
        <f>(D35-[2]与16年同期销量比较!C32)/[2]与16年同期销量比较!C32*100</f>
        <v>9.6552725827891326</v>
      </c>
      <c r="F35" s="48">
        <v>6759.3143</v>
      </c>
      <c r="G35" s="49">
        <f>(F35-[2]与16年同期销量比较!D32)/[2]与16年同期销量比较!D32*100</f>
        <v>22.661486028065521</v>
      </c>
      <c r="H35" s="48">
        <v>56632.179899999996</v>
      </c>
      <c r="I35" s="49">
        <f>(H35-[2]与16年同期销量比较!E32)/[2]与16年同期销量比较!E32*100</f>
        <v>32.782421912169937</v>
      </c>
      <c r="J35" s="50">
        <f t="shared" si="0"/>
        <v>21441.265700000004</v>
      </c>
      <c r="K35" s="49">
        <f>(J35-[2]与16年同期销量比较!F32)/[2]与16年同期销量比较!F32*100</f>
        <v>18.615061376932374</v>
      </c>
      <c r="L35" s="50">
        <f t="shared" si="1"/>
        <v>178449.94380000001</v>
      </c>
      <c r="M35" s="49">
        <f>(L35-[2]与16年同期销量比较!I32)/[2]与16年同期销量比较!I32*100</f>
        <v>16.071097018600437</v>
      </c>
    </row>
    <row r="36" spans="1:13">
      <c r="A36" s="47" t="s">
        <v>94</v>
      </c>
      <c r="B36" s="48">
        <v>18045.406900000002</v>
      </c>
      <c r="C36" s="49">
        <f>(B36-[2]与16年同期销量比较!B33)/[2]与16年同期销量比较!B33*100</f>
        <v>18.836429574292673</v>
      </c>
      <c r="D36" s="48">
        <v>130828.2346</v>
      </c>
      <c r="E36" s="49">
        <f>(D36-[2]与16年同期销量比较!C33)/[2]与16年同期销量比较!C33*100</f>
        <v>8.0226717736822195</v>
      </c>
      <c r="F36" s="48">
        <v>9386.1866999999984</v>
      </c>
      <c r="G36" s="49">
        <f>(F36-[2]与16年同期销量比较!D33)/[2]与16年同期销量比较!D33*100</f>
        <v>12.359630765777291</v>
      </c>
      <c r="H36" s="48">
        <v>84763.329400000002</v>
      </c>
      <c r="I36" s="49">
        <f>(H36-[2]与16年同期销量比较!E33)/[2]与16年同期销量比较!E33*100</f>
        <v>12.706798696777122</v>
      </c>
      <c r="J36" s="50">
        <f t="shared" si="0"/>
        <v>27431.5936</v>
      </c>
      <c r="K36" s="49">
        <f>(J36-[2]与16年同期销量比较!F33)/[2]与16年同期销量比较!F33*100</f>
        <v>16.537872255589516</v>
      </c>
      <c r="L36" s="50">
        <f t="shared" si="1"/>
        <v>215591.56400000001</v>
      </c>
      <c r="M36" s="49">
        <f>(L36-[2]与16年同期销量比较!I33)/[2]与16年同期销量比较!I33*100</f>
        <v>9.8170943826559647</v>
      </c>
    </row>
    <row r="37" spans="1:13">
      <c r="A37" s="47" t="s">
        <v>95</v>
      </c>
      <c r="B37" s="48">
        <v>34703.403599999998</v>
      </c>
      <c r="C37" s="49">
        <f>(B37-[2]与16年同期销量比较!B34)/[2]与16年同期销量比较!B34*100</f>
        <v>7.2600303018501897</v>
      </c>
      <c r="D37" s="48">
        <v>342631.60969999997</v>
      </c>
      <c r="E37" s="49">
        <f>(D37-[2]与16年同期销量比较!C34)/[2]与16年同期销量比较!C34*100</f>
        <v>8.7093092208336582</v>
      </c>
      <c r="F37" s="48">
        <v>29615.85</v>
      </c>
      <c r="G37" s="49">
        <f>(F37-[2]与16年同期销量比较!D34)/[2]与16年同期销量比较!D34*100</f>
        <v>20.396021497872233</v>
      </c>
      <c r="H37" s="48">
        <v>251299.99789999999</v>
      </c>
      <c r="I37" s="49">
        <f>(H37-[2]与16年同期销量比较!E34)/[2]与16年同期销量比较!E34*100</f>
        <v>23.484225359593701</v>
      </c>
      <c r="J37" s="50">
        <f t="shared" si="0"/>
        <v>64319.253599999996</v>
      </c>
      <c r="K37" s="49">
        <f>(J37-[2]与16年同期销量比较!F34)/[2]与16年同期销量比较!F34*100</f>
        <v>12.933609583057537</v>
      </c>
      <c r="L37" s="50">
        <f t="shared" si="1"/>
        <v>593931.60759999999</v>
      </c>
      <c r="M37" s="49">
        <f>(L37-[2]与16年同期销量比较!I34)/[2]与16年同期销量比较!I34*100</f>
        <v>14.506248850013526</v>
      </c>
    </row>
    <row r="38" spans="1:13">
      <c r="A38" s="47" t="s">
        <v>96</v>
      </c>
      <c r="B38" s="48">
        <f>SUM(B7:B37)</f>
        <v>1761186.6200999999</v>
      </c>
      <c r="C38" s="49">
        <f>(B38-[2]与16年同期销量比较!B35)/[2]与16年同期销量比较!B35*100</f>
        <v>6.455071888909103</v>
      </c>
      <c r="D38" s="48">
        <f>SUM(D7:D37)</f>
        <v>15861289.800600002</v>
      </c>
      <c r="E38" s="49">
        <f>(D38-[2]与16年同期销量比较!C35)/[2]与16年同期销量比较!C35*100</f>
        <v>4.8058580634825798</v>
      </c>
      <c r="F38" s="48">
        <f>SUM(F7:F37)</f>
        <v>1931630.9626900002</v>
      </c>
      <c r="G38" s="49">
        <f>(F38-[2]与16年同期销量比较!D35)/[2]与16年同期销量比较!D35*100</f>
        <v>24.402292934402979</v>
      </c>
      <c r="H38" s="48">
        <f>SUM(H7:H37)</f>
        <v>15216670.683755001</v>
      </c>
      <c r="I38" s="49">
        <f>(H38-[2]与16年同期销量比较!E35)/[2]与16年同期销量比较!E35*100</f>
        <v>9.9480868916358602</v>
      </c>
      <c r="J38" s="50">
        <f t="shared" si="0"/>
        <v>3692817.5827900004</v>
      </c>
      <c r="K38" s="49">
        <f>(J38-[2]与16年同期销量比较!F35)/[2]与16年同期销量比较!F35*100</f>
        <v>15.144221557631155</v>
      </c>
      <c r="L38" s="50">
        <f t="shared" si="1"/>
        <v>31077960.484355003</v>
      </c>
      <c r="M38" s="49">
        <f>(L38-[2]与16年同期销量比较!I35)/[2]与16年同期销量比较!I35*100</f>
        <v>7.2621347693610243</v>
      </c>
    </row>
  </sheetData>
  <mergeCells count="18">
    <mergeCell ref="J4:K4"/>
    <mergeCell ref="L4:M4"/>
    <mergeCell ref="B5:B6"/>
    <mergeCell ref="D5:D6"/>
    <mergeCell ref="F5:F6"/>
    <mergeCell ref="H5:H6"/>
    <mergeCell ref="J5:J6"/>
    <mergeCell ref="L5:L6"/>
    <mergeCell ref="A1:M1"/>
    <mergeCell ref="L2:M2"/>
    <mergeCell ref="A3:A6"/>
    <mergeCell ref="B3:E3"/>
    <mergeCell ref="F3:I3"/>
    <mergeCell ref="J3:M3"/>
    <mergeCell ref="B4:C4"/>
    <mergeCell ref="D4:E4"/>
    <mergeCell ref="F4:G4"/>
    <mergeCell ref="H4:I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2017年全国彩票销售情况</vt:lpstr>
      <vt:lpstr>2017年9月全国各类型彩票销售情况表</vt:lpstr>
      <vt:lpstr>2017年9月全国各地区彩票销售情况表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2017-10-20T06:21:12Z</dcterms:modified>
</cp:coreProperties>
</file>