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2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H38" i="3"/>
  <c r="I38" s="1"/>
  <c r="F38"/>
  <c r="G38" s="1"/>
  <c r="D38"/>
  <c r="L38" s="1"/>
  <c r="M38" s="1"/>
  <c r="B38"/>
  <c r="J38" s="1"/>
  <c r="K38" s="1"/>
  <c r="L37"/>
  <c r="M37" s="1"/>
  <c r="J37"/>
  <c r="K37" s="1"/>
  <c r="I37"/>
  <c r="G37"/>
  <c r="E37"/>
  <c r="C37"/>
  <c r="L36"/>
  <c r="M36" s="1"/>
  <c r="J36"/>
  <c r="K36" s="1"/>
  <c r="I36"/>
  <c r="G36"/>
  <c r="E36"/>
  <c r="C36"/>
  <c r="L35"/>
  <c r="M35" s="1"/>
  <c r="J35"/>
  <c r="K35" s="1"/>
  <c r="I35"/>
  <c r="G35"/>
  <c r="E35"/>
  <c r="C35"/>
  <c r="L34"/>
  <c r="M34" s="1"/>
  <c r="J34"/>
  <c r="K34" s="1"/>
  <c r="I34"/>
  <c r="G34"/>
  <c r="E34"/>
  <c r="C34"/>
  <c r="L33"/>
  <c r="M33" s="1"/>
  <c r="J33"/>
  <c r="K33" s="1"/>
  <c r="I33"/>
  <c r="G33"/>
  <c r="E33"/>
  <c r="C33"/>
  <c r="L32"/>
  <c r="M32" s="1"/>
  <c r="J32"/>
  <c r="K32" s="1"/>
  <c r="I32"/>
  <c r="G32"/>
  <c r="E32"/>
  <c r="C32"/>
  <c r="L31"/>
  <c r="M31" s="1"/>
  <c r="J31"/>
  <c r="K31" s="1"/>
  <c r="I31"/>
  <c r="G31"/>
  <c r="E31"/>
  <c r="C31"/>
  <c r="L30"/>
  <c r="M30" s="1"/>
  <c r="J30"/>
  <c r="K30" s="1"/>
  <c r="I30"/>
  <c r="G30"/>
  <c r="E30"/>
  <c r="C30"/>
  <c r="L29"/>
  <c r="M29" s="1"/>
  <c r="J29"/>
  <c r="K29" s="1"/>
  <c r="I29"/>
  <c r="G29"/>
  <c r="E29"/>
  <c r="C29"/>
  <c r="L28"/>
  <c r="M28" s="1"/>
  <c r="J28"/>
  <c r="K28" s="1"/>
  <c r="I28"/>
  <c r="G28"/>
  <c r="E28"/>
  <c r="C28"/>
  <c r="L27"/>
  <c r="M27" s="1"/>
  <c r="J27"/>
  <c r="K27" s="1"/>
  <c r="I27"/>
  <c r="G27"/>
  <c r="E27"/>
  <c r="C27"/>
  <c r="L26"/>
  <c r="M26" s="1"/>
  <c r="J26"/>
  <c r="K26" s="1"/>
  <c r="I26"/>
  <c r="G26"/>
  <c r="E26"/>
  <c r="C26"/>
  <c r="L25"/>
  <c r="M25" s="1"/>
  <c r="J25"/>
  <c r="K25" s="1"/>
  <c r="I25"/>
  <c r="G25"/>
  <c r="E25"/>
  <c r="C25"/>
  <c r="L24"/>
  <c r="M24" s="1"/>
  <c r="J24"/>
  <c r="K24" s="1"/>
  <c r="I24"/>
  <c r="G24"/>
  <c r="E24"/>
  <c r="C24"/>
  <c r="L23"/>
  <c r="M23" s="1"/>
  <c r="J23"/>
  <c r="K23" s="1"/>
  <c r="I23"/>
  <c r="G23"/>
  <c r="E23"/>
  <c r="C23"/>
  <c r="L22"/>
  <c r="M22" s="1"/>
  <c r="J22"/>
  <c r="K22" s="1"/>
  <c r="I22"/>
  <c r="G22"/>
  <c r="E22"/>
  <c r="C22"/>
  <c r="L21"/>
  <c r="M21" s="1"/>
  <c r="J21"/>
  <c r="K21" s="1"/>
  <c r="I21"/>
  <c r="G21"/>
  <c r="E21"/>
  <c r="C21"/>
  <c r="L20"/>
  <c r="M20" s="1"/>
  <c r="J20"/>
  <c r="K20" s="1"/>
  <c r="I20"/>
  <c r="G20"/>
  <c r="E20"/>
  <c r="C20"/>
  <c r="L19"/>
  <c r="M19" s="1"/>
  <c r="J19"/>
  <c r="K19" s="1"/>
  <c r="I19"/>
  <c r="G19"/>
  <c r="E19"/>
  <c r="C19"/>
  <c r="L18"/>
  <c r="M18" s="1"/>
  <c r="J18"/>
  <c r="K18" s="1"/>
  <c r="I18"/>
  <c r="G18"/>
  <c r="E18"/>
  <c r="C18"/>
  <c r="L17"/>
  <c r="M17" s="1"/>
  <c r="J17"/>
  <c r="K17" s="1"/>
  <c r="I17"/>
  <c r="G17"/>
  <c r="E17"/>
  <c r="C17"/>
  <c r="L16"/>
  <c r="M16" s="1"/>
  <c r="J16"/>
  <c r="K16" s="1"/>
  <c r="I16"/>
  <c r="G16"/>
  <c r="E16"/>
  <c r="C16"/>
  <c r="L15"/>
  <c r="M15" s="1"/>
  <c r="J15"/>
  <c r="K15" s="1"/>
  <c r="I15"/>
  <c r="G15"/>
  <c r="E15"/>
  <c r="C15"/>
  <c r="L14"/>
  <c r="M14" s="1"/>
  <c r="J14"/>
  <c r="K14" s="1"/>
  <c r="I14"/>
  <c r="G14"/>
  <c r="E14"/>
  <c r="C14"/>
  <c r="L13"/>
  <c r="M13" s="1"/>
  <c r="J13"/>
  <c r="K13" s="1"/>
  <c r="I13"/>
  <c r="G13"/>
  <c r="E13"/>
  <c r="C13"/>
  <c r="L12"/>
  <c r="M12" s="1"/>
  <c r="J12"/>
  <c r="K12" s="1"/>
  <c r="I12"/>
  <c r="G12"/>
  <c r="E12"/>
  <c r="C12"/>
  <c r="L11"/>
  <c r="M11" s="1"/>
  <c r="J11"/>
  <c r="K11" s="1"/>
  <c r="I11"/>
  <c r="G11"/>
  <c r="E11"/>
  <c r="C11"/>
  <c r="L10"/>
  <c r="M10" s="1"/>
  <c r="J10"/>
  <c r="K10" s="1"/>
  <c r="I10"/>
  <c r="G10"/>
  <c r="E10"/>
  <c r="C10"/>
  <c r="L9"/>
  <c r="M9" s="1"/>
  <c r="J9"/>
  <c r="K9" s="1"/>
  <c r="I9"/>
  <c r="G9"/>
  <c r="E9"/>
  <c r="C9"/>
  <c r="L8"/>
  <c r="M8" s="1"/>
  <c r="J8"/>
  <c r="K8" s="1"/>
  <c r="I8"/>
  <c r="G8"/>
  <c r="E8"/>
  <c r="C8"/>
  <c r="L7"/>
  <c r="M7" s="1"/>
  <c r="J7"/>
  <c r="K7" s="1"/>
  <c r="I7"/>
  <c r="G7"/>
  <c r="E7"/>
  <c r="C7"/>
  <c r="G21" i="2"/>
  <c r="F21"/>
  <c r="H21" s="1"/>
  <c r="C21"/>
  <c r="B21"/>
  <c r="E21" s="1"/>
  <c r="G20"/>
  <c r="F20"/>
  <c r="H20" s="1"/>
  <c r="C20"/>
  <c r="B20"/>
  <c r="D20" s="1"/>
  <c r="G19"/>
  <c r="F19"/>
  <c r="H19" s="1"/>
  <c r="E19"/>
  <c r="C19"/>
  <c r="B19"/>
  <c r="D19" s="1"/>
  <c r="G18"/>
  <c r="F18"/>
  <c r="H18" s="1"/>
  <c r="C18"/>
  <c r="B18"/>
  <c r="D18" s="1"/>
  <c r="G17"/>
  <c r="F17"/>
  <c r="H17" s="1"/>
  <c r="E17"/>
  <c r="C17"/>
  <c r="C16" s="1"/>
  <c r="B17"/>
  <c r="D17" s="1"/>
  <c r="H15"/>
  <c r="E15"/>
  <c r="D15"/>
  <c r="H14"/>
  <c r="E14"/>
  <c r="D14"/>
  <c r="H13"/>
  <c r="E13"/>
  <c r="D13"/>
  <c r="H12"/>
  <c r="E12"/>
  <c r="D12"/>
  <c r="G11"/>
  <c r="F11"/>
  <c r="H11" s="1"/>
  <c r="E11"/>
  <c r="C11"/>
  <c r="B11"/>
  <c r="D11" s="1"/>
  <c r="H10"/>
  <c r="E10"/>
  <c r="D10"/>
  <c r="H9"/>
  <c r="E9"/>
  <c r="D9"/>
  <c r="H8"/>
  <c r="E8"/>
  <c r="D8"/>
  <c r="H7"/>
  <c r="E7"/>
  <c r="D7"/>
  <c r="G6"/>
  <c r="G16" s="1"/>
  <c r="F6"/>
  <c r="F16" s="1"/>
  <c r="C6"/>
  <c r="B6"/>
  <c r="B16" s="1"/>
  <c r="K18" i="1"/>
  <c r="J18"/>
  <c r="I18"/>
  <c r="H18"/>
  <c r="E18"/>
  <c r="D18"/>
  <c r="C18"/>
  <c r="B18"/>
  <c r="L13"/>
  <c r="F13"/>
  <c r="N13" s="1"/>
  <c r="L12"/>
  <c r="F12"/>
  <c r="N12" s="1"/>
  <c r="L11"/>
  <c r="F11"/>
  <c r="N11" s="1"/>
  <c r="L10"/>
  <c r="F10"/>
  <c r="N10" s="1"/>
  <c r="L9"/>
  <c r="F9"/>
  <c r="N9" s="1"/>
  <c r="L8"/>
  <c r="F8"/>
  <c r="N8" s="1"/>
  <c r="L7"/>
  <c r="L18" s="1"/>
  <c r="F7"/>
  <c r="N7" s="1"/>
  <c r="M6"/>
  <c r="M7" s="1"/>
  <c r="M8" s="1"/>
  <c r="M9" s="1"/>
  <c r="M10" s="1"/>
  <c r="M11" s="1"/>
  <c r="M12" s="1"/>
  <c r="M13" s="1"/>
  <c r="L6"/>
  <c r="G6"/>
  <c r="G7" s="1"/>
  <c r="G8" s="1"/>
  <c r="G9" s="1"/>
  <c r="G10" s="1"/>
  <c r="G11" s="1"/>
  <c r="G12" s="1"/>
  <c r="G13" s="1"/>
  <c r="F6"/>
  <c r="F18" s="1"/>
  <c r="C38" i="3" l="1"/>
  <c r="E38"/>
  <c r="D16" i="2"/>
  <c r="E16"/>
  <c r="H16"/>
  <c r="E6"/>
  <c r="E18"/>
  <c r="E20"/>
  <c r="D21"/>
  <c r="D6"/>
  <c r="H6"/>
  <c r="N6" i="1"/>
  <c r="N18" s="1"/>
</calcChain>
</file>

<file path=xl/sharedStrings.xml><?xml version="1.0" encoding="utf-8"?>
<sst xmlns="http://schemas.openxmlformats.org/spreadsheetml/2006/main" count="125" uniqueCount="98">
  <si>
    <t>附件1：</t>
    <phoneticPr fontId="3" type="noConversion"/>
  </si>
  <si>
    <r>
      <t>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8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</si>
  <si>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</si>
  <si>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</si>
  <si>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</si>
  <si>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t xml:space="preserve">    体育彩票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</si>
  <si>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</si>
  <si>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乐透数字型</t>
    <phoneticPr fontId="3" type="noConversion"/>
  </si>
  <si>
    <t>即开型</t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</si>
  <si>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</si>
  <si>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</si>
  <si>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</si>
  <si>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1至本月累计</t>
    <phoneticPr fontId="3" type="noConversion"/>
  </si>
  <si>
    <t>竞猜型</t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</si>
  <si>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</si>
  <si>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</si>
  <si>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</si>
  <si>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</si>
  <si>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</si>
  <si>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</si>
  <si>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</si>
  <si>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</si>
  <si>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</si>
  <si>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</si>
  <si>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</si>
  <si>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</si>
  <si>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</si>
  <si>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─</t>
  </si>
  <si>
    <t>附件2：</t>
    <phoneticPr fontId="3" type="noConversion"/>
  </si>
  <si>
    <r>
      <t xml:space="preserve">  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8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</si>
  <si>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</si>
  <si>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</si>
  <si>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</si>
  <si>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</si>
  <si>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</si>
  <si>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</si>
  <si>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</si>
  <si>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</si>
  <si>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</si>
  <si>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（二）即开型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</si>
  <si>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</si>
  <si>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</si>
  <si>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</si>
  <si>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</si>
  <si>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</si>
  <si>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</si>
  <si>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</si>
  <si>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</si>
  <si>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</si>
  <si>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</si>
  <si>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</si>
  <si>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</si>
  <si>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3" type="noConversion"/>
  </si>
  <si>
    <t>销售额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</si>
  <si>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</si>
  <si>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</si>
  <si>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</si>
  <si>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</si>
  <si>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</si>
  <si>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</si>
  <si>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</si>
  <si>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</si>
  <si>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</si>
  <si>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</si>
  <si>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</si>
  <si>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</si>
  <si>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</si>
  <si>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</si>
  <si>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</si>
  <si>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</si>
  <si>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</si>
  <si>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</si>
  <si>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</si>
  <si>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</si>
  <si>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</si>
  <si>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</si>
  <si>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</si>
  <si>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</si>
  <si>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</si>
  <si>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</si>
  <si>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</si>
  <si>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</si>
  <si>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</si>
  <si>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</si>
  <si>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r>
      <t>附件</t>
    </r>
    <r>
      <rPr>
        <sz val="14"/>
        <rFont val="Times New Roman"/>
        <family val="1"/>
      </rPr>
      <t xml:space="preserve">3:                                                       </t>
    </r>
    <r>
      <rPr>
        <sz val="16"/>
        <rFont val="Times New Roman"/>
        <family val="1"/>
      </rPr>
      <t xml:space="preserve"> 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8</t>
    </r>
    <r>
      <rPr>
        <sz val="16"/>
        <rFont val="黑体"/>
        <family val="3"/>
        <charset val="134"/>
      </rPr>
      <t>月全国各地区彩票销售情况表</t>
    </r>
    <phoneticPr fontId="3" type="noConversion"/>
  </si>
  <si>
    <t>单位：万元</t>
    <phoneticPr fontId="3" type="noConversion"/>
  </si>
  <si>
    <t>地区</t>
    <phoneticPr fontId="3" type="noConversion"/>
  </si>
  <si>
    <t>福利彩票</t>
    <phoneticPr fontId="3" type="noConversion"/>
  </si>
  <si>
    <t>体育彩票</t>
    <phoneticPr fontId="3" type="noConversion"/>
  </si>
  <si>
    <t>销售合计</t>
    <phoneticPr fontId="3" type="noConversion"/>
  </si>
  <si>
    <t>本月</t>
    <phoneticPr fontId="3" type="noConversion"/>
  </si>
  <si>
    <t>本年累计</t>
    <phoneticPr fontId="3" type="noConversion"/>
  </si>
  <si>
    <t>比上年同</t>
    <phoneticPr fontId="3" type="noConversion"/>
  </si>
  <si>
    <t>销售额</t>
    <phoneticPr fontId="3" type="noConversion"/>
  </si>
  <si>
    <t>期增长%</t>
    <phoneticPr fontId="3" type="noConversion"/>
  </si>
  <si>
    <t>北京</t>
    <phoneticPr fontId="3" type="noConversion"/>
  </si>
  <si>
    <t>总计</t>
    <phoneticPr fontId="3" type="noConversion"/>
  </si>
  <si>
    <r>
      <rPr>
        <sz val="10"/>
        <rFont val="宋体"/>
        <family val="3"/>
        <charset val="134"/>
      </rPr>
      <t>注：1-8月份累计,与上年同期相比，云南省彩票销售额实际增加353.89万元，四川省彩票销售额实际减少396.70万元</t>
    </r>
    <r>
      <rPr>
        <sz val="10"/>
        <rFont val="仿宋_GB2312"/>
        <family val="3"/>
        <charset val="134"/>
      </rPr>
      <t>。</t>
    </r>
    <phoneticPr fontId="3" type="noConversion"/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</si>
</sst>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0_);[Red]\(0.0000\)"/>
    <numFmt numFmtId="178" formatCode="0.0000"/>
    <numFmt numFmtId="179" formatCode="0.00_);[Red]\(0.00\)"/>
    <numFmt numFmtId="180" formatCode="0.0%"/>
    <numFmt numFmtId="181" formatCode="0.0000_ "/>
    <numFmt numFmtId="182" formatCode="0.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8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181" fontId="7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2" fillId="0" borderId="0" xfId="0" applyFont="1" applyFill="1" applyAlignment="1">
      <alignment horizontal="left"/>
    </xf>
    <xf numFmtId="176" fontId="12" fillId="0" borderId="0" xfId="0" applyNumberFormat="1" applyFont="1" applyFill="1" applyAlignment="1">
      <alignment horizontal="left"/>
    </xf>
    <xf numFmtId="182" fontId="12" fillId="0" borderId="0" xfId="0" applyNumberFormat="1" applyFont="1" applyFill="1" applyAlignment="1">
      <alignment horizontal="left"/>
    </xf>
    <xf numFmtId="182" fontId="7" fillId="0" borderId="1" xfId="0" applyNumberFormat="1" applyFont="1" applyFill="1" applyBorder="1" applyAlignment="1">
      <alignment horizontal="center" vertical="center"/>
    </xf>
    <xf numFmtId="182" fontId="7" fillId="0" borderId="5" xfId="0" applyNumberFormat="1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 applyProtection="1">
      <alignment horizontal="center" vertical="top" wrapText="1"/>
      <protection locked="0"/>
    </xf>
    <xf numFmtId="182" fontId="6" fillId="0" borderId="6" xfId="0" applyNumberFormat="1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/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3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上月"/>
    </sheetNames>
    <sheetDataSet>
      <sheetData sheetId="0"/>
      <sheetData sheetId="1">
        <row r="2">
          <cell r="B2">
            <v>174.17918848999997</v>
          </cell>
        </row>
        <row r="3">
          <cell r="B3">
            <v>127.07881251999999</v>
          </cell>
        </row>
        <row r="4">
          <cell r="B4">
            <v>8.5167943299999997</v>
          </cell>
        </row>
        <row r="5">
          <cell r="B5">
            <v>38.385807020000001</v>
          </cell>
        </row>
        <row r="6">
          <cell r="B6">
            <v>0.19777462000000001</v>
          </cell>
        </row>
        <row r="7">
          <cell r="B7">
            <v>163.36678623010002</v>
          </cell>
        </row>
        <row r="8">
          <cell r="B8">
            <v>86.509623940000012</v>
          </cell>
        </row>
        <row r="9">
          <cell r="B9">
            <v>67.766547159999988</v>
          </cell>
        </row>
        <row r="10">
          <cell r="B10">
            <v>9.0853104431000009</v>
          </cell>
        </row>
        <row r="11">
          <cell r="B11">
            <v>5.3046870000000006E-3</v>
          </cell>
        </row>
        <row r="12">
          <cell r="B12">
            <v>337.54597472009999</v>
          </cell>
        </row>
        <row r="13">
          <cell r="B13">
            <v>213.58843646</v>
          </cell>
        </row>
        <row r="14">
          <cell r="B14">
            <v>67.766547159999988</v>
          </cell>
        </row>
        <row r="15">
          <cell r="B15">
            <v>17.602104773100002</v>
          </cell>
        </row>
        <row r="16">
          <cell r="B16">
            <v>38.391111707</v>
          </cell>
        </row>
        <row r="17">
          <cell r="B17">
            <v>0.19777462000000001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6年同期销量比较"/>
      <sheetName val="图1"/>
      <sheetName val="Sheet1"/>
    </sheetNames>
    <sheetDataSet>
      <sheetData sheetId="0" refreshError="1"/>
      <sheetData sheetId="1">
        <row r="4">
          <cell r="B4">
            <v>36225.550000000003</v>
          </cell>
          <cell r="C4">
            <v>317781.21000000002</v>
          </cell>
          <cell r="D4">
            <v>56350.420499999993</v>
          </cell>
          <cell r="E4">
            <v>383290.91879999998</v>
          </cell>
          <cell r="F4">
            <v>92575.970499999996</v>
          </cell>
          <cell r="I4">
            <v>701072.12880000006</v>
          </cell>
        </row>
        <row r="5">
          <cell r="B5">
            <v>29301</v>
          </cell>
          <cell r="C5">
            <v>253584.25</v>
          </cell>
          <cell r="D5">
            <v>24965.702100000002</v>
          </cell>
          <cell r="E5">
            <v>212836.4786</v>
          </cell>
          <cell r="F5">
            <v>54266.702100000002</v>
          </cell>
          <cell r="I5">
            <v>466420.72860000003</v>
          </cell>
        </row>
        <row r="6">
          <cell r="B6">
            <v>45376.39</v>
          </cell>
          <cell r="C6">
            <v>420645.03</v>
          </cell>
          <cell r="D6">
            <v>90923.392800000001</v>
          </cell>
          <cell r="E6">
            <v>731453.84419999993</v>
          </cell>
          <cell r="F6">
            <v>136299.78279999999</v>
          </cell>
          <cell r="I6">
            <v>1152098.8742</v>
          </cell>
        </row>
        <row r="7">
          <cell r="B7">
            <v>35512.21</v>
          </cell>
          <cell r="C7">
            <v>284190.48</v>
          </cell>
          <cell r="D7">
            <v>17755.562400000003</v>
          </cell>
          <cell r="E7">
            <v>139392.2788</v>
          </cell>
          <cell r="F7">
            <v>53267.772400000002</v>
          </cell>
          <cell r="I7">
            <v>423582.75879999995</v>
          </cell>
        </row>
        <row r="8">
          <cell r="B8">
            <v>38119.800000000003</v>
          </cell>
          <cell r="C8">
            <v>386509.99</v>
          </cell>
          <cell r="D8">
            <v>32549.922600000002</v>
          </cell>
          <cell r="E8">
            <v>301380.10770000005</v>
          </cell>
          <cell r="F8">
            <v>70669.722600000008</v>
          </cell>
          <cell r="I8">
            <v>687890.09770000004</v>
          </cell>
        </row>
        <row r="9">
          <cell r="B9">
            <v>77561.13</v>
          </cell>
          <cell r="C9">
            <v>728342.57</v>
          </cell>
          <cell r="D9">
            <v>42794.186400000006</v>
          </cell>
          <cell r="E9">
            <v>384152.22779999999</v>
          </cell>
          <cell r="F9">
            <v>120355.31640000001</v>
          </cell>
          <cell r="I9">
            <v>1112494.7977999998</v>
          </cell>
        </row>
        <row r="10">
          <cell r="B10">
            <v>27518.05</v>
          </cell>
          <cell r="C10">
            <v>234290.27</v>
          </cell>
          <cell r="D10">
            <v>26965.702100000002</v>
          </cell>
          <cell r="E10">
            <v>256741.66339999999</v>
          </cell>
          <cell r="F10">
            <v>54483.752099999998</v>
          </cell>
          <cell r="I10">
            <v>491031.93339999998</v>
          </cell>
        </row>
        <row r="11">
          <cell r="B11">
            <v>36802.74</v>
          </cell>
          <cell r="C11">
            <v>338549.51</v>
          </cell>
          <cell r="D11">
            <v>40321.543399999995</v>
          </cell>
          <cell r="E11">
            <v>361750.34990000003</v>
          </cell>
          <cell r="F11">
            <v>77124.283399999986</v>
          </cell>
          <cell r="I11">
            <v>700299.85990000004</v>
          </cell>
        </row>
        <row r="12">
          <cell r="B12">
            <v>35685.24</v>
          </cell>
          <cell r="C12">
            <v>288520.15999999997</v>
          </cell>
          <cell r="D12">
            <v>26103.418600000001</v>
          </cell>
          <cell r="E12">
            <v>201168.44290000002</v>
          </cell>
          <cell r="F12">
            <v>61788.658599999995</v>
          </cell>
          <cell r="I12">
            <v>489688.6029</v>
          </cell>
        </row>
        <row r="13">
          <cell r="B13">
            <v>122182.75</v>
          </cell>
          <cell r="C13">
            <v>956952.37</v>
          </cell>
          <cell r="D13">
            <v>142471.52385199998</v>
          </cell>
          <cell r="E13">
            <v>1152650.369281</v>
          </cell>
          <cell r="F13">
            <v>264654.27385200001</v>
          </cell>
          <cell r="I13">
            <v>2109602.7392810001</v>
          </cell>
        </row>
        <row r="14">
          <cell r="B14">
            <v>123976.28</v>
          </cell>
          <cell r="C14">
            <v>989934.5</v>
          </cell>
          <cell r="D14">
            <v>93244.384800000014</v>
          </cell>
          <cell r="E14">
            <v>808614.04049999989</v>
          </cell>
          <cell r="F14">
            <v>217220.66480000003</v>
          </cell>
          <cell r="I14">
            <v>1798548.5404999999</v>
          </cell>
        </row>
        <row r="15">
          <cell r="B15">
            <v>63622.42</v>
          </cell>
          <cell r="C15">
            <v>459306.63</v>
          </cell>
          <cell r="D15">
            <v>42847.746399999996</v>
          </cell>
          <cell r="E15">
            <v>355008.25229999993</v>
          </cell>
          <cell r="F15">
            <v>106470.16639999999</v>
          </cell>
          <cell r="I15">
            <v>814314.88229999994</v>
          </cell>
        </row>
        <row r="16">
          <cell r="B16">
            <v>37862.54</v>
          </cell>
          <cell r="C16">
            <v>330966.46000000002</v>
          </cell>
          <cell r="D16">
            <v>61782.664100000009</v>
          </cell>
          <cell r="E16">
            <v>532577.38529999997</v>
          </cell>
          <cell r="F16">
            <v>99645.204100000003</v>
          </cell>
          <cell r="I16">
            <v>863543.84529999993</v>
          </cell>
        </row>
        <row r="17">
          <cell r="B17">
            <v>23205.75</v>
          </cell>
          <cell r="C17">
            <v>177461.49</v>
          </cell>
          <cell r="D17">
            <v>23578.266600000003</v>
          </cell>
          <cell r="E17">
            <v>204615.6116</v>
          </cell>
          <cell r="F17">
            <v>46784.016600000003</v>
          </cell>
          <cell r="I17">
            <v>382077.10159999999</v>
          </cell>
        </row>
        <row r="18">
          <cell r="B18">
            <v>110697.45</v>
          </cell>
          <cell r="C18">
            <v>965805.59</v>
          </cell>
          <cell r="D18">
            <v>140305.14489999998</v>
          </cell>
          <cell r="E18">
            <v>1110461.1990999999</v>
          </cell>
          <cell r="F18">
            <v>251002.59489999997</v>
          </cell>
          <cell r="I18">
            <v>2076266.7890999997</v>
          </cell>
        </row>
        <row r="19">
          <cell r="B19">
            <v>52752.11</v>
          </cell>
          <cell r="C19">
            <v>421654.63</v>
          </cell>
          <cell r="D19">
            <v>90902.408500000005</v>
          </cell>
          <cell r="E19">
            <v>758979.64599999995</v>
          </cell>
          <cell r="F19">
            <v>143654.51850000001</v>
          </cell>
          <cell r="I19">
            <v>1180634.2760000001</v>
          </cell>
        </row>
        <row r="20">
          <cell r="B20">
            <v>70062.62</v>
          </cell>
          <cell r="C20">
            <v>635832.91</v>
          </cell>
          <cell r="D20">
            <v>62291.5576</v>
          </cell>
          <cell r="E20">
            <v>441522.70439999999</v>
          </cell>
          <cell r="F20">
            <v>132354.1776</v>
          </cell>
          <cell r="I20">
            <v>1077355.6144000001</v>
          </cell>
        </row>
        <row r="21">
          <cell r="B21">
            <v>62882.76</v>
          </cell>
          <cell r="C21">
            <v>566068.93000000005</v>
          </cell>
          <cell r="D21">
            <v>67332.562300000005</v>
          </cell>
          <cell r="E21">
            <v>356705.58729999996</v>
          </cell>
          <cell r="F21">
            <v>130215.3223</v>
          </cell>
          <cell r="I21">
            <v>922774.51729999995</v>
          </cell>
        </row>
        <row r="22">
          <cell r="B22">
            <v>165805.81</v>
          </cell>
          <cell r="C22">
            <v>1344212.29</v>
          </cell>
          <cell r="D22">
            <v>135494.40360000002</v>
          </cell>
          <cell r="E22">
            <v>1236727.4732000001</v>
          </cell>
          <cell r="F22">
            <v>301300.21360000002</v>
          </cell>
          <cell r="I22">
            <v>2580939.7631999999</v>
          </cell>
        </row>
        <row r="23">
          <cell r="B23">
            <v>35776.68</v>
          </cell>
          <cell r="C23">
            <v>309090.28000000003</v>
          </cell>
          <cell r="D23">
            <v>23157.546600000001</v>
          </cell>
          <cell r="E23">
            <v>183553.91189999998</v>
          </cell>
          <cell r="F23">
            <v>58934.226600000002</v>
          </cell>
          <cell r="I23">
            <v>492644.19189999998</v>
          </cell>
        </row>
        <row r="24">
          <cell r="B24">
            <v>13490.57</v>
          </cell>
          <cell r="C24">
            <v>113473.46</v>
          </cell>
          <cell r="D24">
            <v>10015.573920000001</v>
          </cell>
          <cell r="E24">
            <v>81298.952149999997</v>
          </cell>
          <cell r="F24">
            <v>23506.143920000002</v>
          </cell>
          <cell r="I24">
            <v>194772.41214999999</v>
          </cell>
        </row>
        <row r="25">
          <cell r="B25">
            <v>30232.400000000001</v>
          </cell>
          <cell r="C25">
            <v>285650.52</v>
          </cell>
          <cell r="D25">
            <v>29943.981100000005</v>
          </cell>
          <cell r="E25">
            <v>218690.14149999997</v>
          </cell>
          <cell r="F25">
            <v>60176.381100000006</v>
          </cell>
          <cell r="I25">
            <v>504340.66149999999</v>
          </cell>
        </row>
        <row r="26">
          <cell r="B26">
            <v>61087.96</v>
          </cell>
          <cell r="C26">
            <v>570609.93999999994</v>
          </cell>
          <cell r="D26">
            <v>36489.881000000001</v>
          </cell>
          <cell r="E26">
            <v>320685.53149999992</v>
          </cell>
          <cell r="F26">
            <v>97577.841</v>
          </cell>
          <cell r="I26">
            <v>891295.47149999987</v>
          </cell>
        </row>
        <row r="27">
          <cell r="B27">
            <v>20724.73</v>
          </cell>
          <cell r="C27">
            <v>177997.58</v>
          </cell>
          <cell r="D27">
            <v>24558.792000000001</v>
          </cell>
          <cell r="E27">
            <v>214680.40609999996</v>
          </cell>
          <cell r="F27">
            <v>45283.521999999997</v>
          </cell>
          <cell r="I27">
            <v>392677.98609999998</v>
          </cell>
        </row>
        <row r="28">
          <cell r="B28">
            <v>59414.55</v>
          </cell>
          <cell r="C28">
            <v>475184.14</v>
          </cell>
          <cell r="D28">
            <v>59036.253300000004</v>
          </cell>
          <cell r="E28">
            <v>519364.52510000003</v>
          </cell>
          <cell r="F28">
            <v>118450.8033</v>
          </cell>
          <cell r="I28">
            <v>994548.6651000001</v>
          </cell>
        </row>
        <row r="29">
          <cell r="B29">
            <v>13406.56</v>
          </cell>
          <cell r="C29">
            <v>98775.92</v>
          </cell>
          <cell r="D29">
            <v>6384.4908000000005</v>
          </cell>
          <cell r="E29">
            <v>44565.854600000006</v>
          </cell>
          <cell r="F29">
            <v>19791.050800000001</v>
          </cell>
          <cell r="I29">
            <v>143341.7746</v>
          </cell>
        </row>
        <row r="30">
          <cell r="B30">
            <v>66013.73</v>
          </cell>
          <cell r="C30">
            <v>577911.32999999996</v>
          </cell>
          <cell r="D30">
            <v>48381.964200000002</v>
          </cell>
          <cell r="E30">
            <v>324486.2402</v>
          </cell>
          <cell r="F30">
            <v>114395.6942</v>
          </cell>
          <cell r="I30">
            <v>902397.57019999996</v>
          </cell>
        </row>
        <row r="31">
          <cell r="B31">
            <v>35560.43</v>
          </cell>
          <cell r="C31">
            <v>282996.3</v>
          </cell>
          <cell r="D31">
            <v>20557.679</v>
          </cell>
          <cell r="E31">
            <v>166882.87320000003</v>
          </cell>
          <cell r="F31">
            <v>56118.108999999997</v>
          </cell>
          <cell r="I31">
            <v>449879.17320000002</v>
          </cell>
        </row>
        <row r="32">
          <cell r="B32">
            <v>12701.02</v>
          </cell>
          <cell r="C32">
            <v>98525.77</v>
          </cell>
          <cell r="D32">
            <v>4986.9895999999999</v>
          </cell>
          <cell r="E32">
            <v>37139.815900000001</v>
          </cell>
          <cell r="F32">
            <v>17688.009600000001</v>
          </cell>
          <cell r="I32">
            <v>135665.58590000001</v>
          </cell>
        </row>
        <row r="33">
          <cell r="B33">
            <v>13260.03</v>
          </cell>
          <cell r="C33">
            <v>105926.75</v>
          </cell>
          <cell r="D33">
            <v>8582.8865999999998</v>
          </cell>
          <cell r="E33">
            <v>66853.2353</v>
          </cell>
          <cell r="F33">
            <v>21842.9166</v>
          </cell>
          <cell r="I33">
            <v>172779.9853</v>
          </cell>
        </row>
        <row r="34">
          <cell r="B34">
            <v>32084.48</v>
          </cell>
          <cell r="C34">
            <v>282827.01</v>
          </cell>
          <cell r="D34">
            <v>21196.014799999997</v>
          </cell>
          <cell r="E34">
            <v>178909.07879999999</v>
          </cell>
          <cell r="F34">
            <v>53280.4948</v>
          </cell>
          <cell r="I34">
            <v>461736.08880000003</v>
          </cell>
        </row>
        <row r="35">
          <cell r="B35">
            <v>1588905.74</v>
          </cell>
          <cell r="C35">
            <v>13479578.27</v>
          </cell>
          <cell r="D35">
            <v>1512272.5664720002</v>
          </cell>
          <cell r="E35">
            <v>12287139.147331001</v>
          </cell>
          <cell r="F35">
            <v>3101178.3064720002</v>
          </cell>
          <cell r="I35">
            <v>25766717.417331003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G20" sqref="G20"/>
    </sheetView>
  </sheetViews>
  <sheetFormatPr defaultRowHeight="13.5"/>
  <cols>
    <col min="2" max="2" width="10.125" customWidth="1"/>
    <col min="6" max="6" width="9.5" customWidth="1"/>
    <col min="7" max="7" width="10.375" customWidth="1"/>
    <col min="12" max="12" width="10.875" customWidth="1"/>
    <col min="13" max="13" width="10.75" customWidth="1"/>
    <col min="14" max="14" width="10.25" customWidth="1"/>
  </cols>
  <sheetData>
    <row r="1" spans="1:14" ht="18.75">
      <c r="A1" s="1" t="s">
        <v>0</v>
      </c>
    </row>
    <row r="2" spans="1:14" ht="2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4" t="s">
        <v>2</v>
      </c>
    </row>
    <row r="4" spans="1:14">
      <c r="A4" s="34" t="s">
        <v>3</v>
      </c>
      <c r="B4" s="36" t="s">
        <v>4</v>
      </c>
      <c r="C4" s="37"/>
      <c r="D4" s="37"/>
      <c r="E4" s="37"/>
      <c r="F4" s="37"/>
      <c r="G4" s="38"/>
      <c r="H4" s="36" t="s">
        <v>5</v>
      </c>
      <c r="I4" s="37"/>
      <c r="J4" s="37"/>
      <c r="K4" s="37"/>
      <c r="L4" s="37"/>
      <c r="M4" s="5"/>
      <c r="N4" s="34" t="s">
        <v>6</v>
      </c>
    </row>
    <row r="5" spans="1:14">
      <c r="A5" s="35"/>
      <c r="B5" s="6" t="s">
        <v>7</v>
      </c>
      <c r="C5" s="7" t="s">
        <v>8</v>
      </c>
      <c r="D5" s="6" t="s">
        <v>9</v>
      </c>
      <c r="E5" s="6" t="s">
        <v>10</v>
      </c>
      <c r="F5" s="6" t="s">
        <v>11</v>
      </c>
      <c r="G5" s="8" t="s">
        <v>12</v>
      </c>
      <c r="H5" s="6" t="s">
        <v>7</v>
      </c>
      <c r="I5" s="6" t="s">
        <v>13</v>
      </c>
      <c r="J5" s="7" t="s">
        <v>8</v>
      </c>
      <c r="K5" s="9" t="s">
        <v>9</v>
      </c>
      <c r="L5" s="10" t="s">
        <v>11</v>
      </c>
      <c r="M5" s="6" t="s">
        <v>12</v>
      </c>
      <c r="N5" s="35"/>
    </row>
    <row r="6" spans="1:14">
      <c r="A6" s="11" t="s">
        <v>14</v>
      </c>
      <c r="B6" s="12">
        <v>117.51043414</v>
      </c>
      <c r="C6" s="12">
        <v>9.5860900299999994</v>
      </c>
      <c r="D6" s="12">
        <v>34.8779708422</v>
      </c>
      <c r="E6" s="12">
        <v>0.14554099000000001</v>
      </c>
      <c r="F6" s="12">
        <f t="shared" ref="F6:F13" si="0">SUM(B6:E6)</f>
        <v>162.12003600220001</v>
      </c>
      <c r="G6" s="12">
        <f>F6</f>
        <v>162.12003600220001</v>
      </c>
      <c r="H6" s="12">
        <v>71.15669595</v>
      </c>
      <c r="I6" s="12">
        <v>49.081006520000003</v>
      </c>
      <c r="J6" s="12">
        <v>9.2372328420000009</v>
      </c>
      <c r="K6" s="12">
        <v>1.1625373E-2</v>
      </c>
      <c r="L6" s="12">
        <f t="shared" ref="L6:L13" si="1">SUM(H6:K6)</f>
        <v>129.486560685</v>
      </c>
      <c r="M6" s="12">
        <f>L6</f>
        <v>129.486560685</v>
      </c>
      <c r="N6" s="12">
        <f>F6+L6</f>
        <v>291.60659668720001</v>
      </c>
    </row>
    <row r="7" spans="1:14">
      <c r="A7" s="11" t="s">
        <v>15</v>
      </c>
      <c r="B7" s="12">
        <v>104.77761228</v>
      </c>
      <c r="C7" s="12">
        <v>11.62658467</v>
      </c>
      <c r="D7" s="12">
        <v>36.423515583700002</v>
      </c>
      <c r="E7" s="12">
        <v>0.13063585</v>
      </c>
      <c r="F7" s="12">
        <f t="shared" si="0"/>
        <v>152.95834838370001</v>
      </c>
      <c r="G7" s="12">
        <f t="shared" ref="G7:G13" si="2">G6+F7</f>
        <v>315.07838438589999</v>
      </c>
      <c r="H7" s="12">
        <v>69.187029800000005</v>
      </c>
      <c r="I7" s="12">
        <v>49.99214508</v>
      </c>
      <c r="J7" s="12">
        <v>9.3969282251000017</v>
      </c>
      <c r="K7" s="12">
        <v>7.0870689999999997E-3</v>
      </c>
      <c r="L7" s="12">
        <f t="shared" si="1"/>
        <v>128.5831901741</v>
      </c>
      <c r="M7" s="12">
        <f>M6+L7</f>
        <v>258.0697508591</v>
      </c>
      <c r="N7" s="12">
        <f>F7+L7</f>
        <v>281.54153855779998</v>
      </c>
    </row>
    <row r="8" spans="1:14">
      <c r="A8" s="11" t="s">
        <v>16</v>
      </c>
      <c r="B8" s="12">
        <v>144.20667484000001</v>
      </c>
      <c r="C8" s="12">
        <v>11.02881021</v>
      </c>
      <c r="D8" s="12">
        <v>42.893544300000002</v>
      </c>
      <c r="E8" s="12">
        <v>0.17432172000000001</v>
      </c>
      <c r="F8" s="12">
        <f t="shared" si="0"/>
        <v>198.30335106999999</v>
      </c>
      <c r="G8" s="12">
        <f t="shared" si="2"/>
        <v>513.38173545589996</v>
      </c>
      <c r="H8" s="12">
        <v>100.25948482999998</v>
      </c>
      <c r="I8" s="12">
        <v>67.686057199999993</v>
      </c>
      <c r="J8" s="12">
        <v>13.068631782300002</v>
      </c>
      <c r="K8" s="12">
        <v>1.0895128E-2</v>
      </c>
      <c r="L8" s="12">
        <f t="shared" si="1"/>
        <v>181.02506894029995</v>
      </c>
      <c r="M8" s="12">
        <f>M7+L8</f>
        <v>439.09481979939994</v>
      </c>
      <c r="N8" s="12">
        <f>F8+L8</f>
        <v>379.32842001029996</v>
      </c>
    </row>
    <row r="9" spans="1:14">
      <c r="A9" s="11" t="s">
        <v>17</v>
      </c>
      <c r="B9" s="12">
        <v>135.99054583999998</v>
      </c>
      <c r="C9" s="12">
        <v>12.03732033</v>
      </c>
      <c r="D9" s="12">
        <v>39.052182280000004</v>
      </c>
      <c r="E9" s="12">
        <v>0.15500141000000001</v>
      </c>
      <c r="F9" s="12">
        <f t="shared" si="0"/>
        <v>187.23504986</v>
      </c>
      <c r="G9" s="12">
        <f t="shared" si="2"/>
        <v>700.61678531589996</v>
      </c>
      <c r="H9" s="12">
        <v>97.748554919999989</v>
      </c>
      <c r="I9" s="12">
        <v>87.455554579999998</v>
      </c>
      <c r="J9" s="12">
        <v>10.0034434018</v>
      </c>
      <c r="K9" s="12">
        <v>8.9999999999999993E-3</v>
      </c>
      <c r="L9" s="12">
        <f t="shared" si="1"/>
        <v>195.21655290179999</v>
      </c>
      <c r="M9" s="12">
        <f>SUM(M8+L9)</f>
        <v>634.31137270119996</v>
      </c>
      <c r="N9" s="12">
        <f>SUM(F9+L9)</f>
        <v>382.45160276180002</v>
      </c>
    </row>
    <row r="10" spans="1:14">
      <c r="A10" s="11" t="s">
        <v>18</v>
      </c>
      <c r="B10" s="12">
        <v>131.16829376000001</v>
      </c>
      <c r="C10" s="12">
        <v>11.310618949999999</v>
      </c>
      <c r="D10" s="12">
        <v>39.629383240000003</v>
      </c>
      <c r="E10" s="12">
        <v>0.1629061</v>
      </c>
      <c r="F10" s="12">
        <f t="shared" si="0"/>
        <v>182.27120205</v>
      </c>
      <c r="G10" s="12">
        <f t="shared" si="2"/>
        <v>882.88798736590002</v>
      </c>
      <c r="H10" s="12">
        <v>95.575432840000005</v>
      </c>
      <c r="I10" s="12">
        <v>88.042610400000001</v>
      </c>
      <c r="J10" s="12">
        <v>11.0509905133</v>
      </c>
      <c r="K10" s="13">
        <v>6.581628E-3</v>
      </c>
      <c r="L10" s="12">
        <f t="shared" si="1"/>
        <v>194.67561538130002</v>
      </c>
      <c r="M10" s="12">
        <f>SUM(M9+L10)</f>
        <v>828.98698808249992</v>
      </c>
      <c r="N10" s="12">
        <f>SUM(F10+L10)</f>
        <v>376.94681743130002</v>
      </c>
    </row>
    <row r="11" spans="1:14">
      <c r="A11" s="11" t="s">
        <v>19</v>
      </c>
      <c r="B11" s="12">
        <v>130.37799336</v>
      </c>
      <c r="C11" s="12">
        <v>9.8765986999999988</v>
      </c>
      <c r="D11" s="12">
        <v>37.816675780000004</v>
      </c>
      <c r="E11" s="12">
        <v>0.16597023999999999</v>
      </c>
      <c r="F11" s="12">
        <f t="shared" si="0"/>
        <v>178.23723808</v>
      </c>
      <c r="G11" s="12">
        <f t="shared" si="2"/>
        <v>1061.1252254459</v>
      </c>
      <c r="H11" s="12">
        <v>85.897840619999997</v>
      </c>
      <c r="I11" s="12">
        <v>63.456661539999999</v>
      </c>
      <c r="J11" s="12">
        <v>10.824535526900004</v>
      </c>
      <c r="K11" s="13">
        <v>5.9330709999999998E-3</v>
      </c>
      <c r="L11" s="12">
        <f t="shared" si="1"/>
        <v>160.18497075789998</v>
      </c>
      <c r="M11" s="12">
        <f>SUM(M10+L11)</f>
        <v>989.17195884039984</v>
      </c>
      <c r="N11" s="12">
        <f>SUM(F11+L11)</f>
        <v>338.42220883789997</v>
      </c>
    </row>
    <row r="12" spans="1:14">
      <c r="A12" s="11" t="s">
        <v>20</v>
      </c>
      <c r="B12" s="12">
        <v>127.07881251999999</v>
      </c>
      <c r="C12" s="12">
        <v>8.5167943299999997</v>
      </c>
      <c r="D12" s="12">
        <v>38.385807020000001</v>
      </c>
      <c r="E12" s="12">
        <v>0.19777462000000001</v>
      </c>
      <c r="F12" s="12">
        <f t="shared" si="0"/>
        <v>174.17918848999997</v>
      </c>
      <c r="G12" s="12">
        <f t="shared" si="2"/>
        <v>1235.3044139358999</v>
      </c>
      <c r="H12" s="12">
        <v>86.509623940000012</v>
      </c>
      <c r="I12" s="12">
        <v>67.766547159999988</v>
      </c>
      <c r="J12" s="12">
        <v>9.0853104431000009</v>
      </c>
      <c r="K12" s="12">
        <v>5.3046870000000006E-3</v>
      </c>
      <c r="L12" s="12">
        <f t="shared" si="1"/>
        <v>163.36678623010002</v>
      </c>
      <c r="M12" s="12">
        <f>SUM(M11+L12)</f>
        <v>1152.5387450704998</v>
      </c>
      <c r="N12" s="12">
        <f>SUM(F12+L12)</f>
        <v>337.54597472009999</v>
      </c>
    </row>
    <row r="13" spans="1:14">
      <c r="A13" s="11" t="s">
        <v>21</v>
      </c>
      <c r="B13" s="12">
        <v>127.75443632</v>
      </c>
      <c r="C13" s="12">
        <v>8.9235186500000001</v>
      </c>
      <c r="D13" s="12">
        <v>37.868197379999998</v>
      </c>
      <c r="E13" s="12">
        <v>0.15975278000000001</v>
      </c>
      <c r="F13" s="12">
        <f t="shared" si="0"/>
        <v>174.70590512999999</v>
      </c>
      <c r="G13" s="12">
        <f t="shared" si="2"/>
        <v>1410.0103190658999</v>
      </c>
      <c r="H13" s="12">
        <v>83.53183172</v>
      </c>
      <c r="I13" s="12">
        <v>84.056052599999973</v>
      </c>
      <c r="J13" s="12">
        <v>8.3705387400000024</v>
      </c>
      <c r="K13" s="12">
        <v>6.8022890000000004E-3</v>
      </c>
      <c r="L13" s="12">
        <f t="shared" si="1"/>
        <v>175.96522534899998</v>
      </c>
      <c r="M13" s="12">
        <f>SUM(M12+L13)</f>
        <v>1328.5039704194996</v>
      </c>
      <c r="N13" s="12">
        <f>SUM(F13+L13)</f>
        <v>350.671130479</v>
      </c>
    </row>
    <row r="14" spans="1:14">
      <c r="A14" s="11" t="s">
        <v>22</v>
      </c>
      <c r="B14" s="14"/>
      <c r="C14" s="14"/>
      <c r="D14" s="14"/>
      <c r="E14" s="14"/>
      <c r="F14" s="15"/>
      <c r="G14" s="14"/>
      <c r="H14" s="14"/>
      <c r="I14" s="14"/>
      <c r="J14" s="14"/>
      <c r="K14" s="14"/>
      <c r="L14" s="14"/>
      <c r="M14" s="14"/>
      <c r="N14" s="14"/>
    </row>
    <row r="15" spans="1:14">
      <c r="A15" s="11" t="s">
        <v>23</v>
      </c>
      <c r="B15" s="14"/>
      <c r="C15" s="14"/>
      <c r="D15" s="14"/>
      <c r="E15" s="14"/>
      <c r="F15" s="15"/>
      <c r="G15" s="14"/>
      <c r="H15" s="14"/>
      <c r="I15" s="14"/>
      <c r="J15" s="14"/>
      <c r="K15" s="14"/>
      <c r="L15" s="14"/>
      <c r="M15" s="14"/>
      <c r="N15" s="14"/>
    </row>
    <row r="16" spans="1:14">
      <c r="A16" s="11" t="s">
        <v>24</v>
      </c>
      <c r="B16" s="14"/>
      <c r="C16" s="14"/>
      <c r="D16" s="14"/>
      <c r="E16" s="14"/>
      <c r="F16" s="15"/>
      <c r="G16" s="14"/>
      <c r="H16" s="14"/>
      <c r="I16" s="14"/>
      <c r="J16" s="14"/>
      <c r="K16" s="14"/>
      <c r="L16" s="14"/>
      <c r="M16" s="14"/>
      <c r="N16" s="14"/>
    </row>
    <row r="17" spans="1:14">
      <c r="A17" s="11" t="s">
        <v>25</v>
      </c>
      <c r="B17" s="14"/>
      <c r="C17" s="14"/>
      <c r="D17" s="14"/>
      <c r="E17" s="14"/>
      <c r="F17" s="15"/>
      <c r="G17" s="14"/>
      <c r="H17" s="14"/>
      <c r="I17" s="14"/>
      <c r="J17" s="14"/>
      <c r="K17" s="14"/>
      <c r="L17" s="14"/>
      <c r="M17" s="14"/>
      <c r="N17" s="14"/>
    </row>
    <row r="18" spans="1:14">
      <c r="A18" s="6" t="s">
        <v>26</v>
      </c>
      <c r="B18" s="12">
        <f>SUM(B6:B17)</f>
        <v>1018.86480306</v>
      </c>
      <c r="C18" s="12">
        <f>SUM(C6:C17)</f>
        <v>82.906335869999992</v>
      </c>
      <c r="D18" s="12">
        <f>SUM(D6:D17)</f>
        <v>306.94727642589999</v>
      </c>
      <c r="E18" s="12">
        <f>SUM(E6:E17)</f>
        <v>1.2919037099999999</v>
      </c>
      <c r="F18" s="12">
        <f>SUM(F6:F17)</f>
        <v>1410.0103190658999</v>
      </c>
      <c r="G18" s="12" t="s">
        <v>27</v>
      </c>
      <c r="H18" s="12">
        <f>SUM(H6:H17)</f>
        <v>689.86649462000003</v>
      </c>
      <c r="I18" s="12">
        <f>SUM(I6:I17)</f>
        <v>557.53663507999988</v>
      </c>
      <c r="J18" s="12">
        <f>SUM(J6:J17)</f>
        <v>81.037611474500011</v>
      </c>
      <c r="K18" s="12">
        <f>SUM(K6:K17)</f>
        <v>6.3229245000000003E-2</v>
      </c>
      <c r="L18" s="12">
        <f>SUM(L6:L17)</f>
        <v>1328.5039704194996</v>
      </c>
      <c r="M18" s="12" t="s">
        <v>27</v>
      </c>
      <c r="N18" s="12">
        <f>SUM(N6:N17)</f>
        <v>2738.5142894854002</v>
      </c>
    </row>
  </sheetData>
  <mergeCells count="5">
    <mergeCell ref="A2:N2"/>
    <mergeCell ref="A4:A5"/>
    <mergeCell ref="B4:G4"/>
    <mergeCell ref="H4:L4"/>
    <mergeCell ref="N4:N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J14" sqref="J14"/>
    </sheetView>
  </sheetViews>
  <sheetFormatPr defaultRowHeight="13.5"/>
  <cols>
    <col min="1" max="1" width="17.625" customWidth="1"/>
    <col min="6" max="6" width="10.75" customWidth="1"/>
    <col min="7" max="7" width="10.875" customWidth="1"/>
    <col min="8" max="8" width="11.25" customWidth="1"/>
  </cols>
  <sheetData>
    <row r="1" spans="1:8" ht="18.75">
      <c r="A1" s="1" t="s">
        <v>28</v>
      </c>
    </row>
    <row r="2" spans="1:8" ht="20.25">
      <c r="A2" s="39" t="s">
        <v>29</v>
      </c>
      <c r="B2" s="39"/>
      <c r="C2" s="39"/>
      <c r="D2" s="39"/>
      <c r="E2" s="39"/>
      <c r="F2" s="39"/>
      <c r="G2" s="39"/>
      <c r="H2" s="39"/>
    </row>
    <row r="3" spans="1:8">
      <c r="A3" s="16"/>
      <c r="B3" s="16"/>
      <c r="C3" s="16"/>
      <c r="D3" s="17"/>
      <c r="E3" s="17"/>
      <c r="F3" s="16"/>
      <c r="G3" s="16"/>
      <c r="H3" s="16"/>
    </row>
    <row r="4" spans="1:8">
      <c r="A4" s="40" t="s">
        <v>30</v>
      </c>
      <c r="B4" s="40" t="s">
        <v>31</v>
      </c>
      <c r="C4" s="40"/>
      <c r="D4" s="40"/>
      <c r="E4" s="40"/>
      <c r="F4" s="40" t="s">
        <v>32</v>
      </c>
      <c r="G4" s="40"/>
      <c r="H4" s="40"/>
    </row>
    <row r="5" spans="1:8">
      <c r="A5" s="40"/>
      <c r="B5" s="6" t="s">
        <v>33</v>
      </c>
      <c r="C5" s="6" t="s">
        <v>34</v>
      </c>
      <c r="D5" s="18" t="s">
        <v>35</v>
      </c>
      <c r="E5" s="18" t="s">
        <v>36</v>
      </c>
      <c r="F5" s="6" t="s">
        <v>33</v>
      </c>
      <c r="G5" s="6" t="s">
        <v>34</v>
      </c>
      <c r="H5" s="18" t="s">
        <v>35</v>
      </c>
    </row>
    <row r="6" spans="1:8">
      <c r="A6" s="19" t="s">
        <v>37</v>
      </c>
      <c r="B6" s="12">
        <f>SUM(B7:B10)</f>
        <v>174.70590512999999</v>
      </c>
      <c r="C6" s="12">
        <f>SUM(C7:C10)</f>
        <v>158.89057400000002</v>
      </c>
      <c r="D6" s="20">
        <f>(B6-C6)/C6</f>
        <v>9.9535993431554809E-2</v>
      </c>
      <c r="E6" s="20">
        <f>(B6-[1]上月!B2)/[1]上月!B2</f>
        <v>3.0239929613075319E-3</v>
      </c>
      <c r="F6" s="12">
        <f>SUM(F7:F10)</f>
        <v>1410.0103190659001</v>
      </c>
      <c r="G6" s="12">
        <f>SUM(G7:G10)</f>
        <v>1347.9578270000002</v>
      </c>
      <c r="H6" s="20">
        <f>(F6-G6)/G6</f>
        <v>4.6034446199257804E-2</v>
      </c>
    </row>
    <row r="7" spans="1:8">
      <c r="A7" s="21" t="s">
        <v>38</v>
      </c>
      <c r="B7" s="12">
        <v>127.75443632</v>
      </c>
      <c r="C7" s="22">
        <v>112.706198</v>
      </c>
      <c r="D7" s="20">
        <f t="shared" ref="D7:D18" si="0">(B7-C7)/C7</f>
        <v>0.13351739821797551</v>
      </c>
      <c r="E7" s="20">
        <f>(B7-[1]上月!B3)/[1]上月!B3</f>
        <v>5.3165731297156998E-3</v>
      </c>
      <c r="F7" s="12">
        <v>1018.86480306</v>
      </c>
      <c r="G7" s="12">
        <v>954.49741700000004</v>
      </c>
      <c r="H7" s="20">
        <f>(F7-G7)/G7</f>
        <v>6.7435893396451105E-2</v>
      </c>
    </row>
    <row r="8" spans="1:8">
      <c r="A8" s="21" t="s">
        <v>39</v>
      </c>
      <c r="B8" s="12">
        <v>8.9235186500000001</v>
      </c>
      <c r="C8" s="22">
        <v>9.643796</v>
      </c>
      <c r="D8" s="20">
        <f>(B8-C8)/C8</f>
        <v>-7.4688157028622332E-2</v>
      </c>
      <c r="E8" s="20">
        <f>(B8-[1]上月!B4)/[1]上月!B4</f>
        <v>4.7755564387334498E-2</v>
      </c>
      <c r="F8" s="12">
        <v>82.906335869999992</v>
      </c>
      <c r="G8" s="12">
        <v>98.248942999999997</v>
      </c>
      <c r="H8" s="20">
        <f>(F8-G8)/G8</f>
        <v>-0.15616053121304324</v>
      </c>
    </row>
    <row r="9" spans="1:8">
      <c r="A9" s="21" t="s">
        <v>40</v>
      </c>
      <c r="B9" s="12">
        <v>37.868197379999998</v>
      </c>
      <c r="C9" s="22">
        <v>36.281174</v>
      </c>
      <c r="D9" s="20">
        <f>(B9-C9)/C9</f>
        <v>4.3742338106258577E-2</v>
      </c>
      <c r="E9" s="20">
        <f>(B9-[1]上月!B5)/[1]上月!B5</f>
        <v>-1.3484401662581051E-2</v>
      </c>
      <c r="F9" s="12">
        <v>306.94727642589999</v>
      </c>
      <c r="G9" s="12">
        <v>293.28758900000003</v>
      </c>
      <c r="H9" s="20">
        <f>(F9-G9)/G9</f>
        <v>4.6574379340340782E-2</v>
      </c>
    </row>
    <row r="10" spans="1:8">
      <c r="A10" s="21" t="s">
        <v>41</v>
      </c>
      <c r="B10" s="12">
        <v>0.15975278000000001</v>
      </c>
      <c r="C10" s="22">
        <v>0.25940599999999997</v>
      </c>
      <c r="D10" s="20">
        <f>(B10-C10)/C10</f>
        <v>-0.38415927156657892</v>
      </c>
      <c r="E10" s="20">
        <f>(B10-[1]上月!B6)/[1]上月!B6</f>
        <v>-0.19224832791993229</v>
      </c>
      <c r="F10" s="12">
        <v>1.2919037099999999</v>
      </c>
      <c r="G10" s="12">
        <v>1.923878</v>
      </c>
      <c r="H10" s="20">
        <f>(F10-G10)/G10</f>
        <v>-0.32848979509095694</v>
      </c>
    </row>
    <row r="11" spans="1:8">
      <c r="A11" s="19" t="s">
        <v>42</v>
      </c>
      <c r="B11" s="12">
        <f>SUM(B12:B15)</f>
        <v>175.96522534899998</v>
      </c>
      <c r="C11" s="12">
        <f>SUM(C12:C15)</f>
        <v>151.22725664719997</v>
      </c>
      <c r="D11" s="20">
        <f t="shared" si="0"/>
        <v>0.1635814154819428</v>
      </c>
      <c r="E11" s="20">
        <f>(B11-[1]上月!B7)/[1]上月!B7</f>
        <v>7.7117506009790879E-2</v>
      </c>
      <c r="F11" s="12">
        <f>SUM(F12:F15)</f>
        <v>1328.5039704194999</v>
      </c>
      <c r="G11" s="12">
        <f>SUM(G12:G15)</f>
        <v>1228.7139147331</v>
      </c>
      <c r="H11" s="20">
        <f t="shared" ref="H11:H18" si="1">(F11-G11)/G11</f>
        <v>8.1215044844736059E-2</v>
      </c>
    </row>
    <row r="12" spans="1:8">
      <c r="A12" s="23" t="s">
        <v>43</v>
      </c>
      <c r="B12" s="12">
        <v>83.53183172</v>
      </c>
      <c r="C12" s="12">
        <v>77.929872669999995</v>
      </c>
      <c r="D12" s="20">
        <f t="shared" si="0"/>
        <v>7.1884617003314361E-2</v>
      </c>
      <c r="E12" s="20">
        <f>(B12-[1]上月!B8)/[1]上月!B8</f>
        <v>-3.4421513866079251E-2</v>
      </c>
      <c r="F12" s="12">
        <v>689.86649462000003</v>
      </c>
      <c r="G12" s="12">
        <v>648.08951378999996</v>
      </c>
      <c r="H12" s="20">
        <f t="shared" si="1"/>
        <v>6.4461744776103627E-2</v>
      </c>
    </row>
    <row r="13" spans="1:8">
      <c r="A13" s="23" t="s">
        <v>44</v>
      </c>
      <c r="B13" s="12">
        <v>84.056052599999973</v>
      </c>
      <c r="C13" s="12">
        <v>63.755359759999983</v>
      </c>
      <c r="D13" s="20">
        <f t="shared" si="0"/>
        <v>0.31841546995295311</v>
      </c>
      <c r="E13" s="20">
        <f>(B13-[1]上月!B9)/[1]上月!B9</f>
        <v>0.24037679537574344</v>
      </c>
      <c r="F13" s="12">
        <v>557.53663507999988</v>
      </c>
      <c r="G13" s="12">
        <v>488.35856556000005</v>
      </c>
      <c r="H13" s="20">
        <f t="shared" si="1"/>
        <v>0.14165425652086894</v>
      </c>
    </row>
    <row r="14" spans="1:8">
      <c r="A14" s="23" t="s">
        <v>45</v>
      </c>
      <c r="B14" s="12">
        <v>8.3705387400000024</v>
      </c>
      <c r="C14" s="12">
        <v>9.5360803351999976</v>
      </c>
      <c r="D14" s="20">
        <f>(B14-C14)/C14</f>
        <v>-0.12222438929102736</v>
      </c>
      <c r="E14" s="20">
        <f>(B14-[1]上月!B10)/[1]上月!B10</f>
        <v>-7.8673338415512759E-2</v>
      </c>
      <c r="F14" s="12">
        <v>81.037611474500011</v>
      </c>
      <c r="G14" s="12">
        <v>92.216457128100004</v>
      </c>
      <c r="H14" s="20">
        <f t="shared" si="1"/>
        <v>-0.12122397673629123</v>
      </c>
    </row>
    <row r="15" spans="1:8">
      <c r="A15" s="23" t="s">
        <v>46</v>
      </c>
      <c r="B15" s="13">
        <v>6.8022890000000004E-3</v>
      </c>
      <c r="C15" s="12">
        <v>5.9438819999999993E-3</v>
      </c>
      <c r="D15" s="20">
        <f>(B15-C15)/C15</f>
        <v>0.14441858031501992</v>
      </c>
      <c r="E15" s="20">
        <f>(B15-[1]上月!B11)/[1]上月!B11</f>
        <v>0.28231675120511346</v>
      </c>
      <c r="F15" s="12">
        <v>6.3229245000000003E-2</v>
      </c>
      <c r="G15" s="12">
        <v>4.9378254999999996E-2</v>
      </c>
      <c r="H15" s="20">
        <f t="shared" si="1"/>
        <v>0.28050788753065514</v>
      </c>
    </row>
    <row r="16" spans="1:8">
      <c r="A16" s="19" t="s">
        <v>47</v>
      </c>
      <c r="B16" s="12">
        <f>B6+B11</f>
        <v>350.671130479</v>
      </c>
      <c r="C16" s="12">
        <f>SUM(C17:C21)</f>
        <v>310.11783064719998</v>
      </c>
      <c r="D16" s="20">
        <f t="shared" si="0"/>
        <v>0.13076739169485149</v>
      </c>
      <c r="E16" s="20">
        <f>(B16-[1]上月!B12)/[1]上月!B12</f>
        <v>3.8884053556804091E-2</v>
      </c>
      <c r="F16" s="12">
        <f>F6+F11</f>
        <v>2738.5142894853998</v>
      </c>
      <c r="G16" s="12">
        <f>G6+G11</f>
        <v>2576.6717417331001</v>
      </c>
      <c r="H16" s="20">
        <f t="shared" si="1"/>
        <v>6.2810696888941864E-2</v>
      </c>
    </row>
    <row r="17" spans="1:8">
      <c r="A17" s="23" t="s">
        <v>48</v>
      </c>
      <c r="B17" s="12">
        <f>B7+B12</f>
        <v>211.28626803999998</v>
      </c>
      <c r="C17" s="12">
        <f>C7+C12</f>
        <v>190.63607066999998</v>
      </c>
      <c r="D17" s="20">
        <f>(B17-C17)/C17</f>
        <v>0.10832261333033068</v>
      </c>
      <c r="E17" s="20">
        <f>(B17-[1]上月!B13)/[1]上月!B13</f>
        <v>-1.0778525552019556E-2</v>
      </c>
      <c r="F17" s="12">
        <f>F7+F12</f>
        <v>1708.7312976799999</v>
      </c>
      <c r="G17" s="12">
        <f>G7+G12</f>
        <v>1602.58693079</v>
      </c>
      <c r="H17" s="20">
        <f t="shared" si="1"/>
        <v>6.6233141460648084E-2</v>
      </c>
    </row>
    <row r="18" spans="1:8">
      <c r="A18" s="23" t="s">
        <v>49</v>
      </c>
      <c r="B18" s="12">
        <f>B13</f>
        <v>84.056052599999973</v>
      </c>
      <c r="C18" s="12">
        <f>C13</f>
        <v>63.755359759999983</v>
      </c>
      <c r="D18" s="20">
        <f t="shared" si="0"/>
        <v>0.31841546995295311</v>
      </c>
      <c r="E18" s="20">
        <f>(B18-[1]上月!B14)/[1]上月!B14</f>
        <v>0.24037679537574344</v>
      </c>
      <c r="F18" s="12">
        <f>F13</f>
        <v>557.53663507999988</v>
      </c>
      <c r="G18" s="12">
        <f>G13</f>
        <v>488.35856556000005</v>
      </c>
      <c r="H18" s="20">
        <f t="shared" si="1"/>
        <v>0.14165425652086894</v>
      </c>
    </row>
    <row r="19" spans="1:8">
      <c r="A19" s="23" t="s">
        <v>50</v>
      </c>
      <c r="B19" s="12">
        <f>B8+B14</f>
        <v>17.294057390000003</v>
      </c>
      <c r="C19" s="12">
        <f>C8+C14</f>
        <v>19.179876335199999</v>
      </c>
      <c r="D19" s="20">
        <f>(B19-C19)/C19</f>
        <v>-9.8322789586449771E-2</v>
      </c>
      <c r="E19" s="20">
        <f>(B19-[1]上月!B15)/[1]上月!B15</f>
        <v>-1.7500599335754777E-2</v>
      </c>
      <c r="F19" s="12">
        <f>F8+F14</f>
        <v>163.9439473445</v>
      </c>
      <c r="G19" s="12">
        <f>G8+G14</f>
        <v>190.46540012809999</v>
      </c>
      <c r="H19" s="20">
        <f>(F19-G19)/G19</f>
        <v>-0.13924551527869436</v>
      </c>
    </row>
    <row r="20" spans="1:8">
      <c r="A20" s="23" t="s">
        <v>51</v>
      </c>
      <c r="B20" s="12">
        <f>B9+B15</f>
        <v>37.874999668999997</v>
      </c>
      <c r="C20" s="12">
        <f>C9+C15</f>
        <v>36.287117881999997</v>
      </c>
      <c r="D20" s="20">
        <f>(B20-C20)/C20</f>
        <v>4.3758829019255333E-2</v>
      </c>
      <c r="E20" s="20">
        <f>(B20-[1]上月!B16)/[1]上月!B16</f>
        <v>-1.3443529375730427E-2</v>
      </c>
      <c r="F20" s="12">
        <f>F9+F15</f>
        <v>307.01050567089999</v>
      </c>
      <c r="G20" s="12">
        <f>G9+G15</f>
        <v>293.33696725500005</v>
      </c>
      <c r="H20" s="20">
        <f>(F20-G20)/G20</f>
        <v>4.661375804029988E-2</v>
      </c>
    </row>
    <row r="21" spans="1:8">
      <c r="A21" s="23" t="s">
        <v>52</v>
      </c>
      <c r="B21" s="12">
        <f>B10</f>
        <v>0.15975278000000001</v>
      </c>
      <c r="C21" s="12">
        <f>C10</f>
        <v>0.25940599999999997</v>
      </c>
      <c r="D21" s="20">
        <f>(B21-C21)/C21</f>
        <v>-0.38415927156657892</v>
      </c>
      <c r="E21" s="20">
        <f>(B21-[1]上月!B17)/[1]上月!B17</f>
        <v>-0.19224832791993229</v>
      </c>
      <c r="F21" s="12">
        <f>F10</f>
        <v>1.2919037099999999</v>
      </c>
      <c r="G21" s="12">
        <f>G10</f>
        <v>1.923878</v>
      </c>
      <c r="H21" s="20">
        <f>(F21-G21)/G21</f>
        <v>-0.32848979509095694</v>
      </c>
    </row>
  </sheetData>
  <mergeCells count="4">
    <mergeCell ref="A2:H2"/>
    <mergeCell ref="A4:A5"/>
    <mergeCell ref="B4:E4"/>
    <mergeCell ref="F4:H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9" workbookViewId="0">
      <selection activeCell="K41" sqref="K41"/>
    </sheetView>
  </sheetViews>
  <sheetFormatPr defaultRowHeight="13.5"/>
  <sheetData>
    <row r="1" spans="1:13" ht="21">
      <c r="A1" s="42" t="s">
        <v>84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5">
      <c r="A2" s="24"/>
      <c r="B2" s="25"/>
      <c r="C2" s="26"/>
      <c r="D2" s="25"/>
      <c r="E2" s="26"/>
      <c r="F2" s="25"/>
      <c r="G2" s="26"/>
      <c r="H2" s="25"/>
      <c r="I2" s="26"/>
      <c r="J2" s="25"/>
      <c r="K2" s="26"/>
      <c r="L2" s="44" t="s">
        <v>85</v>
      </c>
      <c r="M2" s="44"/>
    </row>
    <row r="3" spans="1:13">
      <c r="A3" s="40" t="s">
        <v>86</v>
      </c>
      <c r="B3" s="40" t="s">
        <v>87</v>
      </c>
      <c r="C3" s="45"/>
      <c r="D3" s="45"/>
      <c r="E3" s="45"/>
      <c r="F3" s="40" t="s">
        <v>88</v>
      </c>
      <c r="G3" s="45"/>
      <c r="H3" s="45"/>
      <c r="I3" s="45"/>
      <c r="J3" s="40" t="s">
        <v>89</v>
      </c>
      <c r="K3" s="45"/>
      <c r="L3" s="45"/>
      <c r="M3" s="45"/>
    </row>
    <row r="4" spans="1:13">
      <c r="A4" s="40"/>
      <c r="B4" s="36" t="s">
        <v>90</v>
      </c>
      <c r="C4" s="37"/>
      <c r="D4" s="40" t="s">
        <v>91</v>
      </c>
      <c r="E4" s="45"/>
      <c r="F4" s="36" t="s">
        <v>90</v>
      </c>
      <c r="G4" s="37"/>
      <c r="H4" s="40" t="s">
        <v>91</v>
      </c>
      <c r="I4" s="45"/>
      <c r="J4" s="36" t="s">
        <v>90</v>
      </c>
      <c r="K4" s="37"/>
      <c r="L4" s="40" t="s">
        <v>91</v>
      </c>
      <c r="M4" s="45"/>
    </row>
    <row r="5" spans="1:13">
      <c r="A5" s="40"/>
      <c r="B5" s="46" t="s">
        <v>53</v>
      </c>
      <c r="C5" s="27" t="s">
        <v>92</v>
      </c>
      <c r="D5" s="47" t="s">
        <v>93</v>
      </c>
      <c r="E5" s="27" t="s">
        <v>92</v>
      </c>
      <c r="F5" s="46" t="s">
        <v>53</v>
      </c>
      <c r="G5" s="27" t="s">
        <v>92</v>
      </c>
      <c r="H5" s="46" t="s">
        <v>93</v>
      </c>
      <c r="I5" s="27" t="s">
        <v>92</v>
      </c>
      <c r="J5" s="46" t="s">
        <v>53</v>
      </c>
      <c r="K5" s="27" t="s">
        <v>92</v>
      </c>
      <c r="L5" s="46" t="s">
        <v>93</v>
      </c>
      <c r="M5" s="27" t="s">
        <v>92</v>
      </c>
    </row>
    <row r="6" spans="1:13">
      <c r="A6" s="40"/>
      <c r="B6" s="46"/>
      <c r="C6" s="28" t="s">
        <v>94</v>
      </c>
      <c r="D6" s="48"/>
      <c r="E6" s="28" t="s">
        <v>94</v>
      </c>
      <c r="F6" s="46"/>
      <c r="G6" s="28" t="s">
        <v>94</v>
      </c>
      <c r="H6" s="46"/>
      <c r="I6" s="28" t="s">
        <v>94</v>
      </c>
      <c r="J6" s="46"/>
      <c r="K6" s="28" t="s">
        <v>94</v>
      </c>
      <c r="L6" s="46"/>
      <c r="M6" s="28" t="s">
        <v>94</v>
      </c>
    </row>
    <row r="7" spans="1:13">
      <c r="A7" s="32" t="s">
        <v>95</v>
      </c>
      <c r="B7" s="29">
        <v>37160.161999999997</v>
      </c>
      <c r="C7" s="30">
        <f>(B7-[2]与16年同期销量比较!B4)/[2]与16年同期销量比较!B4*100</f>
        <v>2.5799801521301777</v>
      </c>
      <c r="D7" s="29">
        <v>300828.70140000002</v>
      </c>
      <c r="E7" s="30">
        <f>(D7-[2]与16年同期销量比较!C4)/[2]与16年同期销量比较!C4*100</f>
        <v>-5.334647885568816</v>
      </c>
      <c r="F7" s="29">
        <v>49780.744600000005</v>
      </c>
      <c r="G7" s="30">
        <f>(F7-[2]与16年同期销量比较!D4)/[2]与16年同期销量比较!D4*100</f>
        <v>-11.658610249412403</v>
      </c>
      <c r="H7" s="29">
        <v>401721.28470000002</v>
      </c>
      <c r="I7" s="30">
        <f>(H7-[2]与16年同期销量比较!E4)/[2]与16年同期销量比较!E4*100</f>
        <v>4.8084535782119433</v>
      </c>
      <c r="J7" s="31">
        <f>B7+F7</f>
        <v>86940.906600000002</v>
      </c>
      <c r="K7" s="30">
        <f>(J7-[2]与16年同期销量比较!F4)/[2]与16年同期销量比较!F4*100</f>
        <v>-6.0869617348488871</v>
      </c>
      <c r="L7" s="31">
        <f>D7+H7</f>
        <v>702549.9861000001</v>
      </c>
      <c r="M7" s="30">
        <f>(L7-[2]与16年同期销量比较!I4)/[2]与16年同期销量比较!I4*100</f>
        <v>0.21079960809875978</v>
      </c>
    </row>
    <row r="8" spans="1:13">
      <c r="A8" s="32" t="s">
        <v>54</v>
      </c>
      <c r="B8" s="29">
        <v>29601.561000000002</v>
      </c>
      <c r="C8" s="30">
        <f>(B8-[2]与16年同期销量比较!B5)/[2]与16年同期销量比较!B5*100</f>
        <v>1.0257704515204311</v>
      </c>
      <c r="D8" s="29">
        <v>254810.46580000001</v>
      </c>
      <c r="E8" s="30">
        <f>(D8-[2]与16年同期销量比较!C5)/[2]与16年同期销量比较!C5*100</f>
        <v>0.48355361186666967</v>
      </c>
      <c r="F8" s="29">
        <v>33715.194100000008</v>
      </c>
      <c r="G8" s="30">
        <f>(F8-[2]与16年同期销量比较!D5)/[2]与16年同期销量比较!D5*100</f>
        <v>35.046048234309438</v>
      </c>
      <c r="H8" s="29">
        <v>206049.41780000002</v>
      </c>
      <c r="I8" s="30">
        <f>(H8-[2]与16年同期销量比较!E5)/[2]与16年同期销量比较!E5*100</f>
        <v>-3.1888616296623775</v>
      </c>
      <c r="J8" s="31">
        <f>B8+F8</f>
        <v>63316.755100000009</v>
      </c>
      <c r="K8" s="30">
        <f>(J8-[2]与16年同期销量比较!F5)/[2]与16年同期销量比较!F5*100</f>
        <v>16.676990953537246</v>
      </c>
      <c r="L8" s="31">
        <f>D8+H8</f>
        <v>460859.88360000006</v>
      </c>
      <c r="M8" s="30">
        <f>(L8-[2]与16年同期销量比较!I5)/[2]与16年同期销量比较!I5*100</f>
        <v>-1.1922379643570524</v>
      </c>
    </row>
    <row r="9" spans="1:13">
      <c r="A9" s="32" t="s">
        <v>55</v>
      </c>
      <c r="B9" s="29">
        <v>44861.137300000002</v>
      </c>
      <c r="C9" s="30">
        <f>(B9-[2]与16年同期销量比较!B6)/[2]与16年同期销量比较!B6*100</f>
        <v>-1.1355083557770842</v>
      </c>
      <c r="D9" s="29">
        <v>371878.20309999998</v>
      </c>
      <c r="E9" s="30">
        <f>(D9-[2]与16年同期销量比较!C6)/[2]与16年同期销量比较!C6*100</f>
        <v>-11.593344369241695</v>
      </c>
      <c r="F9" s="29">
        <v>64927.919899999994</v>
      </c>
      <c r="G9" s="30">
        <f>(F9-[2]与16年同期销量比较!D6)/[2]与16年同期销量比较!D6*100</f>
        <v>-28.590522306158384</v>
      </c>
      <c r="H9" s="29">
        <v>656673.22889999999</v>
      </c>
      <c r="I9" s="30">
        <f>(H9-[2]与16年同期销量比较!E6)/[2]与16年同期销量比较!E6*100</f>
        <v>-10.22355899732654</v>
      </c>
      <c r="J9" s="31">
        <f t="shared" ref="J9:J38" si="0">B9+F9</f>
        <v>109789.0572</v>
      </c>
      <c r="K9" s="30">
        <f>(J9-[2]与16年同期销量比较!F6)/[2]与16年同期销量比较!F6*100</f>
        <v>-19.450306563511262</v>
      </c>
      <c r="L9" s="31">
        <f t="shared" ref="L9:L38" si="1">D9+H9</f>
        <v>1028551.432</v>
      </c>
      <c r="M9" s="30">
        <f>(L9-[2]与16年同期销量比较!I6)/[2]与16年同期销量比较!I6*100</f>
        <v>-10.723683962089574</v>
      </c>
    </row>
    <row r="10" spans="1:13">
      <c r="A10" s="32" t="s">
        <v>56</v>
      </c>
      <c r="B10" s="29">
        <v>32623.596000000001</v>
      </c>
      <c r="C10" s="30">
        <f>(B10-[2]与16年同期销量比较!B7)/[2]与16年同期销量比较!B7*100</f>
        <v>-8.1341431580856209</v>
      </c>
      <c r="D10" s="29">
        <v>278733.3898</v>
      </c>
      <c r="E10" s="30">
        <f>(D10-[2]与16年同期销量比较!C7)/[2]与16年同期销量比较!C7*100</f>
        <v>-1.9202227323026364</v>
      </c>
      <c r="F10" s="29">
        <v>48832.819900000002</v>
      </c>
      <c r="G10" s="30">
        <f>(F10-[2]与16年同期销量比较!D7)/[2]与16年同期销量比较!D7*100</f>
        <v>175.02829141587765</v>
      </c>
      <c r="H10" s="29">
        <v>208048.08880000003</v>
      </c>
      <c r="I10" s="30">
        <f>(H10-[2]与16年同期销量比较!E7)/[2]与16年同期销量比较!E7*100</f>
        <v>49.253667843760098</v>
      </c>
      <c r="J10" s="31">
        <f t="shared" si="0"/>
        <v>81456.415900000007</v>
      </c>
      <c r="K10" s="30">
        <f>(J10-[2]与16年同期销量比较!F7)/[2]与16年同期销量比较!F7*100</f>
        <v>52.918757871692044</v>
      </c>
      <c r="L10" s="31">
        <f t="shared" si="1"/>
        <v>486781.47860000003</v>
      </c>
      <c r="M10" s="30">
        <f>(L10-[2]与16年同期销量比较!I7)/[2]与16年同期销量比较!I7*100</f>
        <v>14.92004065015313</v>
      </c>
    </row>
    <row r="11" spans="1:13">
      <c r="A11" s="32" t="s">
        <v>57</v>
      </c>
      <c r="B11" s="29">
        <v>45691.202400000002</v>
      </c>
      <c r="C11" s="30">
        <f>(B11-[2]与16年同期销量比较!B8)/[2]与16年同期销量比较!B8*100</f>
        <v>19.86212519478066</v>
      </c>
      <c r="D11" s="29">
        <v>419926.46519999998</v>
      </c>
      <c r="E11" s="30">
        <f>(D11-[2]与16年同期销量比较!C8)/[2]与16年同期销量比较!C8*100</f>
        <v>8.6456950828101462</v>
      </c>
      <c r="F11" s="29">
        <v>34185.633399999999</v>
      </c>
      <c r="G11" s="30">
        <f>(F11-[2]与16年同期销量比较!D8)/[2]与16年同期销量比较!D8*100</f>
        <v>5.0252371414240997</v>
      </c>
      <c r="H11" s="29">
        <v>291543.89189999999</v>
      </c>
      <c r="I11" s="30">
        <f>(H11-[2]与16年同期销量比较!E8)/[2]与16年同期销量比较!E8*100</f>
        <v>-3.2637242965588271</v>
      </c>
      <c r="J11" s="31">
        <f t="shared" si="0"/>
        <v>79876.835800000001</v>
      </c>
      <c r="K11" s="30">
        <f>(J11-[2]与16年同期销量比较!F8)/[2]与16年同期销量比较!F8*100</f>
        <v>13.028370370311871</v>
      </c>
      <c r="L11" s="31">
        <f t="shared" si="1"/>
        <v>711470.35709999991</v>
      </c>
      <c r="M11" s="30">
        <f>(L11-[2]与16年同期销量比较!I8)/[2]与16年同期销量比较!I8*100</f>
        <v>3.4279108652445807</v>
      </c>
    </row>
    <row r="12" spans="1:13">
      <c r="A12" s="32" t="s">
        <v>58</v>
      </c>
      <c r="B12" s="29">
        <v>77349.1155</v>
      </c>
      <c r="C12" s="30">
        <f>(B12-[2]与16年同期销量比较!B9)/[2]与16年同期销量比较!B9*100</f>
        <v>-0.27335148417771216</v>
      </c>
      <c r="D12" s="29">
        <v>700104.5098</v>
      </c>
      <c r="E12" s="30">
        <f>(D12-[2]与16年同期销量比较!C9)/[2]与16年同期销量比较!C9*100</f>
        <v>-3.8770300354680565</v>
      </c>
      <c r="F12" s="29">
        <v>38741.632099999995</v>
      </c>
      <c r="G12" s="30">
        <f>(F12-[2]与16年同期销量比较!D9)/[2]与16年同期销量比较!D9*100</f>
        <v>-9.4698711224943644</v>
      </c>
      <c r="H12" s="29">
        <v>298086.36659999995</v>
      </c>
      <c r="I12" s="30">
        <f>(H12-[2]与16年同期销量比较!E9)/[2]与16年同期销量比较!E9*100</f>
        <v>-22.404103105919837</v>
      </c>
      <c r="J12" s="31">
        <f t="shared" si="0"/>
        <v>116090.7476</v>
      </c>
      <c r="K12" s="30">
        <f>(J12-[2]与16年同期销量比较!F9)/[2]与16年同期销量比较!F9*100</f>
        <v>-3.5433156818987079</v>
      </c>
      <c r="L12" s="31">
        <f t="shared" si="1"/>
        <v>998190.87639999995</v>
      </c>
      <c r="M12" s="30">
        <f>(L12-[2]与16年同期销量比较!I9)/[2]与16年同期销量比较!I9*100</f>
        <v>-10.274557833981801</v>
      </c>
    </row>
    <row r="13" spans="1:13">
      <c r="A13" s="32" t="s">
        <v>59</v>
      </c>
      <c r="B13" s="29">
        <v>24093.193599999999</v>
      </c>
      <c r="C13" s="30">
        <f>(B13-[2]与16年同期销量比较!B10)/[2]与16年同期销量比较!B10*100</f>
        <v>-12.445854266563222</v>
      </c>
      <c r="D13" s="29">
        <v>215619.8603</v>
      </c>
      <c r="E13" s="30">
        <f>(D13-[2]与16年同期销量比较!C10)/[2]与16年同期销量比较!C10*100</f>
        <v>-7.9689223543086065</v>
      </c>
      <c r="F13" s="29">
        <v>25257.630900000004</v>
      </c>
      <c r="G13" s="30">
        <f>(F13-[2]与16年同期销量比较!D10)/[2]与16年同期销量比较!D10*100</f>
        <v>-6.3342359626527154</v>
      </c>
      <c r="H13" s="29">
        <v>231784.49649999995</v>
      </c>
      <c r="I13" s="30">
        <f>(H13-[2]与16年同期销量比较!E10)/[2]与16年同期销量比较!E10*100</f>
        <v>-9.7207311698051573</v>
      </c>
      <c r="J13" s="31">
        <f t="shared" si="0"/>
        <v>49350.824500000002</v>
      </c>
      <c r="K13" s="30">
        <f>(J13-[2]与16年同期销量比较!F10)/[2]与16年同期销量比较!F10*100</f>
        <v>-9.4210244378525392</v>
      </c>
      <c r="L13" s="31">
        <f t="shared" si="1"/>
        <v>447404.35679999995</v>
      </c>
      <c r="M13" s="30">
        <f>(L13-[2]与16年同期销量比较!I10)/[2]与16年同期销量比较!I10*100</f>
        <v>-8.8848756328156213</v>
      </c>
    </row>
    <row r="14" spans="1:13">
      <c r="A14" s="32" t="s">
        <v>60</v>
      </c>
      <c r="B14" s="29">
        <v>35050.671499999997</v>
      </c>
      <c r="C14" s="30">
        <f>(B14-[2]与16年同期销量比较!B11)/[2]与16年同期销量比较!B11*100</f>
        <v>-4.760701241266279</v>
      </c>
      <c r="D14" s="29">
        <v>315081.60989999998</v>
      </c>
      <c r="E14" s="30">
        <f>(D14-[2]与16年同期销量比较!C11)/[2]与16年同期销量比较!C11*100</f>
        <v>-6.9318960467554742</v>
      </c>
      <c r="F14" s="29">
        <v>49537.562300000005</v>
      </c>
      <c r="G14" s="30">
        <f>(F14-[2]与16年同期销量比较!D11)/[2]与16年同期销量比较!D11*100</f>
        <v>22.85631482052845</v>
      </c>
      <c r="H14" s="29">
        <v>393457.37719999999</v>
      </c>
      <c r="I14" s="30">
        <f>(H14-[2]与16年同期销量比较!E11)/[2]与16年同期销量比较!E11*100</f>
        <v>8.7648919506960663</v>
      </c>
      <c r="J14" s="31">
        <f t="shared" si="0"/>
        <v>84588.233800000002</v>
      </c>
      <c r="K14" s="30">
        <f>(J14-[2]与16年同期销量比较!F11)/[2]与16年同期销量比较!F11*100</f>
        <v>9.6778213954854291</v>
      </c>
      <c r="L14" s="31">
        <f t="shared" si="1"/>
        <v>708538.98710000003</v>
      </c>
      <c r="M14" s="30">
        <f>(L14-[2]与16年同期销量比较!I11)/[2]与16年同期销量比较!I11*100</f>
        <v>1.1765141865338231</v>
      </c>
    </row>
    <row r="15" spans="1:13">
      <c r="A15" s="32" t="s">
        <v>61</v>
      </c>
      <c r="B15" s="29">
        <v>39207.127999999997</v>
      </c>
      <c r="C15" s="30">
        <f>(B15-[2]与16年同期销量比较!B12)/[2]与16年同期销量比较!B12*100</f>
        <v>9.8693129148073524</v>
      </c>
      <c r="D15" s="29">
        <v>316651.4644</v>
      </c>
      <c r="E15" s="30">
        <f>(D15-[2]与16年同期销量比较!C12)/[2]与16年同期销量比较!C12*100</f>
        <v>9.7502040758607738</v>
      </c>
      <c r="F15" s="29">
        <v>26926.914199999999</v>
      </c>
      <c r="G15" s="30">
        <f>(F15-[2]与16年同期销量比较!D12)/[2]与16年同期销量比较!D12*100</f>
        <v>3.154742344744065</v>
      </c>
      <c r="H15" s="29">
        <v>201906.5564</v>
      </c>
      <c r="I15" s="30">
        <f>(H15-[2]与16年同期销量比较!E12)/[2]与16年同期销量比较!E12*100</f>
        <v>0.36691316458958262</v>
      </c>
      <c r="J15" s="31">
        <f t="shared" si="0"/>
        <v>66134.042199999996</v>
      </c>
      <c r="K15" s="30">
        <f>(J15-[2]与16年同期销量比较!F12)/[2]与16年同期销量比较!F12*100</f>
        <v>7.0326556660351285</v>
      </c>
      <c r="L15" s="31">
        <f t="shared" si="1"/>
        <v>518558.0208</v>
      </c>
      <c r="M15" s="30">
        <f>(L15-[2]与16年同期销量比较!I12)/[2]与16年同期销量比较!I12*100</f>
        <v>5.8954645317517151</v>
      </c>
    </row>
    <row r="16" spans="1:13">
      <c r="A16" s="32" t="s">
        <v>62</v>
      </c>
      <c r="B16" s="29">
        <v>119419.333</v>
      </c>
      <c r="C16" s="30">
        <f>(B16-[2]与16年同期销量比较!B13)/[2]与16年同期销量比较!B13*100</f>
        <v>-2.2617079743253456</v>
      </c>
      <c r="D16" s="29">
        <v>943894.64450000005</v>
      </c>
      <c r="E16" s="30">
        <f>(D16-[2]与16年同期销量比较!C13)/[2]与16年同期销量比较!C13*100</f>
        <v>-1.3645115378103867</v>
      </c>
      <c r="F16" s="29">
        <v>163570.38019999999</v>
      </c>
      <c r="G16" s="30">
        <f>(F16-[2]与16年同期销量比较!D13)/[2]与16年同期销量比较!D13*100</f>
        <v>14.809174337124084</v>
      </c>
      <c r="H16" s="29">
        <v>1265160.5114449998</v>
      </c>
      <c r="I16" s="30">
        <f>(H16-[2]与16年同期销量比较!E13)/[2]与16年同期销量比较!E13*100</f>
        <v>9.7609947615061632</v>
      </c>
      <c r="J16" s="31">
        <f t="shared" si="0"/>
        <v>282989.7132</v>
      </c>
      <c r="K16" s="30">
        <f>(J16-[2]与16年同期销量比较!F13)/[2]与16年同期销量比较!F13*100</f>
        <v>6.9280722661798135</v>
      </c>
      <c r="L16" s="31">
        <f t="shared" si="1"/>
        <v>2209055.1559449998</v>
      </c>
      <c r="M16" s="30">
        <f>(L16-[2]与16年同期销量比较!I13)/[2]与16年同期销量比较!I13*100</f>
        <v>4.7142722566759314</v>
      </c>
    </row>
    <row r="17" spans="1:13">
      <c r="A17" s="32" t="s">
        <v>63</v>
      </c>
      <c r="B17" s="29">
        <v>126927.281</v>
      </c>
      <c r="C17" s="30">
        <f>(B17-[2]与16年同期销量比较!B14)/[2]与16年同期销量比较!B14*100</f>
        <v>2.3802948434974853</v>
      </c>
      <c r="D17" s="29">
        <v>1019812.1235</v>
      </c>
      <c r="E17" s="30">
        <f>(D17-[2]与16年同期销量比较!C14)/[2]与16年同期销量比较!C14*100</f>
        <v>3.0181414527930874</v>
      </c>
      <c r="F17" s="29">
        <v>121303.79329999999</v>
      </c>
      <c r="G17" s="30">
        <f>(F17-[2]与16年同期销量比较!D14)/[2]与16年同期销量比较!D14*100</f>
        <v>30.092330557153264</v>
      </c>
      <c r="H17" s="29">
        <v>928530.83309999993</v>
      </c>
      <c r="I17" s="30">
        <f>(H17-[2]与16年同期销量比较!E14)/[2]与16年同期销量比较!E14*100</f>
        <v>14.829917190882622</v>
      </c>
      <c r="J17" s="31">
        <f t="shared" si="0"/>
        <v>248231.07429999998</v>
      </c>
      <c r="K17" s="30">
        <f>(J17-[2]与16年同期销量比较!F14)/[2]与16年同期销量比较!F14*100</f>
        <v>14.275994196294322</v>
      </c>
      <c r="L17" s="31">
        <f t="shared" si="1"/>
        <v>1948342.9565999999</v>
      </c>
      <c r="M17" s="30">
        <f>(L17-[2]与16年同期销量比较!I14)/[2]与16年同期销量比较!I14*100</f>
        <v>8.3286279311848261</v>
      </c>
    </row>
    <row r="18" spans="1:13">
      <c r="A18" s="32" t="s">
        <v>64</v>
      </c>
      <c r="B18" s="29">
        <v>62363.346899999997</v>
      </c>
      <c r="C18" s="30">
        <f>(B18-[2]与16年同期销量比较!B15)/[2]与16年同期销量比较!B15*100</f>
        <v>-1.9789770650031884</v>
      </c>
      <c r="D18" s="29">
        <v>483499.10639999999</v>
      </c>
      <c r="E18" s="30">
        <f>(D18-[2]与16年同期销量比较!C15)/[2]与16年同期销量比较!C15*100</f>
        <v>5.2671733477916458</v>
      </c>
      <c r="F18" s="29">
        <v>49254.034</v>
      </c>
      <c r="G18" s="30">
        <f>(F18-[2]与16年同期销量比较!D15)/[2]与16年同期销量比较!D15*100</f>
        <v>14.951282478650974</v>
      </c>
      <c r="H18" s="29">
        <v>333887.24959999998</v>
      </c>
      <c r="I18" s="30">
        <f>(H18-[2]与16年同期销量比较!E15)/[2]与16年同期销量比较!E15*100</f>
        <v>-5.9494399251743699</v>
      </c>
      <c r="J18" s="31">
        <f t="shared" si="0"/>
        <v>111617.38089999999</v>
      </c>
      <c r="K18" s="30">
        <f>(J18-[2]与16年同期销量比较!F15)/[2]与16年同期销量比较!F15*100</f>
        <v>4.8344195130327154</v>
      </c>
      <c r="L18" s="31">
        <f t="shared" si="1"/>
        <v>817386.35599999991</v>
      </c>
      <c r="M18" s="30">
        <f>(L18-[2]与16年同期销量比较!I15)/[2]与16年同期销量比较!I15*100</f>
        <v>0.3771850136552482</v>
      </c>
    </row>
    <row r="19" spans="1:13">
      <c r="A19" s="32" t="s">
        <v>65</v>
      </c>
      <c r="B19" s="29">
        <v>36647.805899999999</v>
      </c>
      <c r="C19" s="30">
        <f>(B19-[2]与16年同期销量比较!B16)/[2]与16年同期销量比较!B16*100</f>
        <v>-3.2082741939658606</v>
      </c>
      <c r="D19" s="29">
        <v>317628.63890000002</v>
      </c>
      <c r="E19" s="30">
        <f>(D19-[2]与16年同期销量比较!C16)/[2]与16年同期销量比较!C16*100</f>
        <v>-4.0299615556210737</v>
      </c>
      <c r="F19" s="29">
        <v>99466.987599999993</v>
      </c>
      <c r="G19" s="30">
        <f>(F19-[2]与16年同期销量比较!D16)/[2]与16年同期销量比较!D16*100</f>
        <v>60.994979819913553</v>
      </c>
      <c r="H19" s="29">
        <v>681437.10600000003</v>
      </c>
      <c r="I19" s="30">
        <f>(H19-[2]与16年同期销量比较!E16)/[2]与16年同期销量比较!E16*100</f>
        <v>27.950815188321904</v>
      </c>
      <c r="J19" s="31">
        <f t="shared" si="0"/>
        <v>136114.7935</v>
      </c>
      <c r="K19" s="30">
        <f>(J19-[2]与16年同期销量比较!F16)/[2]与16年同期销量比较!F16*100</f>
        <v>36.599442722201218</v>
      </c>
      <c r="L19" s="31">
        <f t="shared" si="1"/>
        <v>999065.74490000005</v>
      </c>
      <c r="M19" s="30">
        <f>(L19-[2]与16年同期销量比较!I16)/[2]与16年同期销量比较!I16*100</f>
        <v>15.693690637435909</v>
      </c>
    </row>
    <row r="20" spans="1:13">
      <c r="A20" s="32" t="s">
        <v>66</v>
      </c>
      <c r="B20" s="29">
        <v>33150.779600000002</v>
      </c>
      <c r="C20" s="30">
        <f>(B20-[2]与16年同期销量比较!B17)/[2]与16年同期销量比较!B17*100</f>
        <v>42.855885287051706</v>
      </c>
      <c r="D20" s="29">
        <v>261901.08749999999</v>
      </c>
      <c r="E20" s="30">
        <f>(D20-[2]与16年同期销量比较!C17)/[2]与16年同期销量比较!C17*100</f>
        <v>47.581927493114144</v>
      </c>
      <c r="F20" s="29">
        <v>34310.093800000002</v>
      </c>
      <c r="G20" s="30">
        <f>(F20-[2]与16年同期销量比较!D17)/[2]与16年同期销量比较!D17*100</f>
        <v>45.515759839614326</v>
      </c>
      <c r="H20" s="29">
        <v>304584.14850000001</v>
      </c>
      <c r="I20" s="30">
        <f>(H20-[2]与16年同期销量比较!E17)/[2]与16年同期销量比较!E17*100</f>
        <v>48.856749550189264</v>
      </c>
      <c r="J20" s="31">
        <f t="shared" si="0"/>
        <v>67460.873400000011</v>
      </c>
      <c r="K20" s="30">
        <f>(J20-[2]与16年同期销量比较!F17)/[2]与16年同期销量比较!F17*100</f>
        <v>44.196412156710821</v>
      </c>
      <c r="L20" s="31">
        <f t="shared" si="1"/>
        <v>566485.23600000003</v>
      </c>
      <c r="M20" s="30">
        <f>(L20-[2]与16年同期销量比较!I17)/[2]与16年同期销量比较!I17*100</f>
        <v>48.264639159940707</v>
      </c>
    </row>
    <row r="21" spans="1:13">
      <c r="A21" s="32" t="s">
        <v>67</v>
      </c>
      <c r="B21" s="29">
        <v>120771.74129999999</v>
      </c>
      <c r="C21" s="30">
        <f>(B21-[2]与16年同期销量比较!B18)/[2]与16年同期销量比较!B18*100</f>
        <v>9.1007437840709038</v>
      </c>
      <c r="D21" s="29">
        <v>985046.70940000005</v>
      </c>
      <c r="E21" s="30">
        <f>(D21-[2]与16年同期销量比较!C18)/[2]与16年同期销量比较!C18*100</f>
        <v>1.9922352489179611</v>
      </c>
      <c r="F21" s="29">
        <v>146581.88560000001</v>
      </c>
      <c r="G21" s="30">
        <f>(F21-[2]与16年同期销量比较!D18)/[2]与16年同期销量比较!D18*100</f>
        <v>4.4736354497004793</v>
      </c>
      <c r="H21" s="29">
        <v>1202253.2907000002</v>
      </c>
      <c r="I21" s="30">
        <f>(H21-[2]与16年同期销量比较!E18)/[2]与16年同期销量比较!E18*100</f>
        <v>8.2661232715195734</v>
      </c>
      <c r="J21" s="31">
        <f t="shared" si="0"/>
        <v>267353.62690000003</v>
      </c>
      <c r="K21" s="30">
        <f>(J21-[2]与16年同期销量比较!F18)/[2]与16年同期销量比较!F18*100</f>
        <v>6.5142880321672996</v>
      </c>
      <c r="L21" s="31">
        <f t="shared" si="1"/>
        <v>2187300.0001000003</v>
      </c>
      <c r="M21" s="30">
        <f>(L21-[2]与16年同期销量比较!I18)/[2]与16年同期销量比较!I18*100</f>
        <v>5.3477333251633921</v>
      </c>
    </row>
    <row r="22" spans="1:13">
      <c r="A22" s="32" t="s">
        <v>68</v>
      </c>
      <c r="B22" s="29">
        <v>56890.058100000002</v>
      </c>
      <c r="C22" s="30">
        <f>(B22-[2]与16年同期销量比较!B19)/[2]与16年同期销量比较!B19*100</f>
        <v>7.8441376089032291</v>
      </c>
      <c r="D22" s="29">
        <v>441214.06459999998</v>
      </c>
      <c r="E22" s="30">
        <f>(D22-[2]与16年同期销量比较!C19)/[2]与16年同期销量比较!C19*100</f>
        <v>4.6387335056655203</v>
      </c>
      <c r="F22" s="29">
        <v>117007.28330000001</v>
      </c>
      <c r="G22" s="30">
        <f>(F22-[2]与16年同期销量比较!D19)/[2]与16年同期销量比较!D19*100</f>
        <v>28.71747320094385</v>
      </c>
      <c r="H22" s="29">
        <v>858846.57449999999</v>
      </c>
      <c r="I22" s="30">
        <f>(H22-[2]与16年同期销量比较!E19)/[2]与16年同期销量比较!E19*100</f>
        <v>13.158050947258214</v>
      </c>
      <c r="J22" s="31">
        <f t="shared" si="0"/>
        <v>173897.3414</v>
      </c>
      <c r="K22" s="30">
        <f>(J22-[2]与16年同期销量比较!F19)/[2]与16年同期销量比较!F19*100</f>
        <v>21.052468948270498</v>
      </c>
      <c r="L22" s="31">
        <f t="shared" si="1"/>
        <v>1300060.6391</v>
      </c>
      <c r="M22" s="30">
        <f>(L22-[2]与16年同期销量比较!I19)/[2]与16年同期销量比较!I19*100</f>
        <v>10.115440956416883</v>
      </c>
    </row>
    <row r="23" spans="1:13">
      <c r="A23" s="32" t="s">
        <v>69</v>
      </c>
      <c r="B23" s="29">
        <v>79638.148400000005</v>
      </c>
      <c r="C23" s="30">
        <f>(B23-[2]与16年同期销量比较!B20)/[2]与16年同期销量比较!B20*100</f>
        <v>13.667100088463735</v>
      </c>
      <c r="D23" s="29">
        <v>648919.63769999996</v>
      </c>
      <c r="E23" s="30">
        <f>(D23-[2]与16年同期销量比较!C20)/[2]与16年同期销量比较!C20*100</f>
        <v>2.0582023192225027</v>
      </c>
      <c r="F23" s="29">
        <v>70722.478499999997</v>
      </c>
      <c r="G23" s="30">
        <f>(F23-[2]与16年同期销量比较!D20)/[2]与16年同期销量比较!D20*100</f>
        <v>13.534612433579598</v>
      </c>
      <c r="H23" s="29">
        <v>648770.67929999996</v>
      </c>
      <c r="I23" s="30">
        <f>(H23-[2]与16年同期销量比较!E20)/[2]与16年同期销量比较!E20*100</f>
        <v>46.939369784309555</v>
      </c>
      <c r="J23" s="31">
        <f t="shared" si="0"/>
        <v>150360.6269</v>
      </c>
      <c r="K23" s="30">
        <f>(J23-[2]与16年同期销量比较!F20)/[2]与16年同期销量比较!F20*100</f>
        <v>13.604745710723986</v>
      </c>
      <c r="L23" s="31">
        <f t="shared" si="1"/>
        <v>1297690.3169999998</v>
      </c>
      <c r="M23" s="30">
        <f>(L23-[2]与16年同期销量比较!I20)/[2]与16年同期销量比较!I20*100</f>
        <v>20.451436800903323</v>
      </c>
    </row>
    <row r="24" spans="1:13">
      <c r="A24" s="32" t="s">
        <v>70</v>
      </c>
      <c r="B24" s="29">
        <v>69667.372399999993</v>
      </c>
      <c r="C24" s="30">
        <f>(B24-[2]与16年同期销量比较!B21)/[2]与16年同期销量比较!B21*100</f>
        <v>10.789304413483109</v>
      </c>
      <c r="D24" s="29">
        <v>578499.74750000006</v>
      </c>
      <c r="E24" s="30">
        <f>(D24-[2]与16年同期销量比较!C21)/[2]与16年同期销量比较!C21*100</f>
        <v>2.1959900713858298</v>
      </c>
      <c r="F24" s="29">
        <v>100817.7328</v>
      </c>
      <c r="G24" s="30">
        <f>(F24-[2]与16年同期销量比较!D21)/[2]与16年同期销量比较!D21*100</f>
        <v>49.731020707049481</v>
      </c>
      <c r="H24" s="29">
        <v>409955.01179999998</v>
      </c>
      <c r="I24" s="30">
        <f>(H24-[2]与16年同期销量比较!E21)/[2]与16年同期销量比较!E21*100</f>
        <v>14.928116182047823</v>
      </c>
      <c r="J24" s="31">
        <f t="shared" si="0"/>
        <v>170485.10519999999</v>
      </c>
      <c r="K24" s="30">
        <f>(J24-[2]与16年同期销量比较!F21)/[2]与16年同期销量比较!F21*100</f>
        <v>30.92553333103411</v>
      </c>
      <c r="L24" s="31">
        <f t="shared" si="1"/>
        <v>988454.75930000003</v>
      </c>
      <c r="M24" s="30">
        <f>(L24-[2]与16年同期销量比较!I21)/[2]与16年同期销量比较!I21*100</f>
        <v>7.1176913502312313</v>
      </c>
    </row>
    <row r="25" spans="1:13">
      <c r="A25" s="32" t="s">
        <v>71</v>
      </c>
      <c r="B25" s="29">
        <v>189013.69570000001</v>
      </c>
      <c r="C25" s="30">
        <f>(B25-[2]与16年同期销量比较!B22)/[2]与16年同期销量比较!B22*100</f>
        <v>13.997028029355555</v>
      </c>
      <c r="D25" s="29">
        <v>1482382.5793000001</v>
      </c>
      <c r="E25" s="30">
        <f>(D25-[2]与16年同期销量比较!C22)/[2]与16年同期销量比较!C22*100</f>
        <v>10.278903885040364</v>
      </c>
      <c r="F25" s="29">
        <v>153939.00330000004</v>
      </c>
      <c r="G25" s="30">
        <f>(F25-[2]与16年同期销量比较!D22)/[2]与16年同期销量比较!D22*100</f>
        <v>13.612812935397148</v>
      </c>
      <c r="H25" s="29">
        <v>1190621.7723000003</v>
      </c>
      <c r="I25" s="30">
        <f>(H25-[2]与16年同期销量比较!E22)/[2]与16年同期销量比较!E22*100</f>
        <v>-3.7280404858074774</v>
      </c>
      <c r="J25" s="31">
        <f t="shared" si="0"/>
        <v>342952.69900000002</v>
      </c>
      <c r="K25" s="30">
        <f>(J25-[2]与16年同期销量比较!F22)/[2]与16年同期销量比较!F22*100</f>
        <v>13.824246887291288</v>
      </c>
      <c r="L25" s="31">
        <f t="shared" si="1"/>
        <v>2673004.3516000006</v>
      </c>
      <c r="M25" s="30">
        <f>(L25-[2]与16年同期销量比较!I22)/[2]与16年同期销量比较!I22*100</f>
        <v>3.5670955871458876</v>
      </c>
    </row>
    <row r="26" spans="1:13">
      <c r="A26" s="32" t="s">
        <v>72</v>
      </c>
      <c r="B26" s="29">
        <v>45520.238499999999</v>
      </c>
      <c r="C26" s="30">
        <f>(B26-[2]与16年同期销量比较!B23)/[2]与16年同期销量比较!B23*100</f>
        <v>27.234384241354981</v>
      </c>
      <c r="D26" s="29">
        <v>385060.03840000002</v>
      </c>
      <c r="E26" s="30">
        <f>(D26-[2]与16年同期销量比较!C23)/[2]与16年同期销量比较!C23*100</f>
        <v>24.578501271537878</v>
      </c>
      <c r="F26" s="29">
        <v>23624.035100000001</v>
      </c>
      <c r="G26" s="30">
        <f>(F26-[2]与16年同期销量比较!D23)/[2]与16年同期销量比较!D23*100</f>
        <v>2.0144124421194056</v>
      </c>
      <c r="H26" s="29">
        <v>141458.967</v>
      </c>
      <c r="I26" s="30">
        <f>(H26-[2]与16年同期销量比较!E23)/[2]与16年同期销量比较!E23*100</f>
        <v>-22.933286719017605</v>
      </c>
      <c r="J26" s="31">
        <f t="shared" si="0"/>
        <v>69144.2736</v>
      </c>
      <c r="K26" s="30">
        <f>(J26-[2]与16年同期销量比较!F23)/[2]与16年同期销量比较!F23*100</f>
        <v>17.324477793350727</v>
      </c>
      <c r="L26" s="31">
        <f t="shared" si="1"/>
        <v>526519.00540000002</v>
      </c>
      <c r="M26" s="30">
        <f>(L26-[2]与16年同期销量比较!I23)/[2]与16年同期销量比较!I23*100</f>
        <v>6.8761215613552125</v>
      </c>
    </row>
    <row r="27" spans="1:13">
      <c r="A27" s="32" t="s">
        <v>73</v>
      </c>
      <c r="B27" s="29">
        <v>12505.893899999999</v>
      </c>
      <c r="C27" s="30">
        <f>(B27-[2]与16年同期销量比较!B24)/[2]与16年同期销量比较!B24*100</f>
        <v>-7.2989955205747474</v>
      </c>
      <c r="D27" s="29">
        <v>104416.63400000001</v>
      </c>
      <c r="E27" s="30">
        <f>(D27-[2]与16年同期销量比较!C24)/[2]与16年同期销量比较!C24*100</f>
        <v>-7.9814487017492901</v>
      </c>
      <c r="F27" s="29">
        <v>8564.4498900000017</v>
      </c>
      <c r="G27" s="30">
        <f>(F27-[2]与16年同期销量比较!D24)/[2]与16年同期销量比较!D24*100</f>
        <v>-14.488675752292773</v>
      </c>
      <c r="H27" s="29">
        <v>70604.173219999982</v>
      </c>
      <c r="I27" s="30">
        <f>(H27-[2]与16年同期销量比较!E24)/[2]与16年同期销量比较!E24*100</f>
        <v>-13.154879180075651</v>
      </c>
      <c r="J27" s="31">
        <f t="shared" si="0"/>
        <v>21070.343789999999</v>
      </c>
      <c r="K27" s="30">
        <f>(J27-[2]与16年同期销量比较!F24)/[2]与16年同期销量比较!F24*100</f>
        <v>-10.362397755624746</v>
      </c>
      <c r="L27" s="31">
        <f t="shared" si="1"/>
        <v>175020.80721999999</v>
      </c>
      <c r="M27" s="30">
        <f>(L27-[2]与16年同期销量比较!I24)/[2]与16年同期销量比较!I24*100</f>
        <v>-10.140863745523008</v>
      </c>
    </row>
    <row r="28" spans="1:13">
      <c r="A28" s="32" t="s">
        <v>74</v>
      </c>
      <c r="B28" s="29">
        <v>45850.4496</v>
      </c>
      <c r="C28" s="30">
        <f>(B28-[2]与16年同期销量比较!B25)/[2]与16年同期销量比较!B25*100</f>
        <v>51.659972744472817</v>
      </c>
      <c r="D28" s="29">
        <v>360825.99310000002</v>
      </c>
      <c r="E28" s="30">
        <f>(D28-[2]与16年同期销量比较!C25)/[2]与16年同期销量比较!C25*100</f>
        <v>26.317289077576334</v>
      </c>
      <c r="F28" s="29">
        <v>31640.607499999998</v>
      </c>
      <c r="G28" s="30">
        <f>(F28-[2]与16年同期销量比较!D25)/[2]与16年同期销量比较!D25*100</f>
        <v>5.6660014389335611</v>
      </c>
      <c r="H28" s="29">
        <v>329565.20319999999</v>
      </c>
      <c r="I28" s="30">
        <f>(H28-[2]与16年同期销量比较!E25)/[2]与16年同期销量比较!E25*100</f>
        <v>50.69961587637458</v>
      </c>
      <c r="J28" s="31">
        <f t="shared" si="0"/>
        <v>77491.057100000005</v>
      </c>
      <c r="K28" s="30">
        <f>(J28-[2]与16年同期销量比较!F25)/[2]与16年同期销量比较!F25*100</f>
        <v>28.773209161958057</v>
      </c>
      <c r="L28" s="31">
        <f t="shared" si="1"/>
        <v>690391.19629999995</v>
      </c>
      <c r="M28" s="30">
        <f>(L28-[2]与16年同期销量比较!I25)/[2]与16年同期销量比较!I25*100</f>
        <v>36.88985422009246</v>
      </c>
    </row>
    <row r="29" spans="1:13">
      <c r="A29" s="32" t="s">
        <v>75</v>
      </c>
      <c r="B29" s="29">
        <v>69390.665999999997</v>
      </c>
      <c r="C29" s="30">
        <f>(B29-[2]与16年同期销量比较!B26)/[2]与16年同期销量比较!B26*100</f>
        <v>13.591395096513287</v>
      </c>
      <c r="D29" s="29">
        <v>590002.06709999999</v>
      </c>
      <c r="E29" s="30">
        <f>(D29-[2]与16年同期销量比较!C26)/[2]与16年同期销量比较!C26*100</f>
        <v>3.3984909376096821</v>
      </c>
      <c r="F29" s="29">
        <v>36600.837700000004</v>
      </c>
      <c r="G29" s="30">
        <f>(F29-[2]与16年同期销量比较!D26)/[2]与16年同期销量比较!D26*100</f>
        <v>0.30407525856278472</v>
      </c>
      <c r="H29" s="29">
        <v>300896.70159999997</v>
      </c>
      <c r="I29" s="30">
        <f>(H29-[2]与16年同期销量比较!E26)/[2]与16年同期销量比较!E26*100</f>
        <v>-6.1707897476503266</v>
      </c>
      <c r="J29" s="31">
        <f t="shared" si="0"/>
        <v>105991.5037</v>
      </c>
      <c r="K29" s="30">
        <f>(J29-[2]与16年同期销量比较!F26)/[2]与16年同期销量比较!F26*100</f>
        <v>8.6225136914025384</v>
      </c>
      <c r="L29" s="31">
        <f t="shared" si="1"/>
        <v>890898.7686999999</v>
      </c>
      <c r="M29" s="30">
        <f>(L29-[2]与16年同期销量比较!I26)/[2]与16年同期销量比较!I26*100</f>
        <v>-4.4508562276474005E-2</v>
      </c>
    </row>
    <row r="30" spans="1:13">
      <c r="A30" s="32" t="s">
        <v>76</v>
      </c>
      <c r="B30" s="29">
        <v>22513.541700000002</v>
      </c>
      <c r="C30" s="30">
        <f>(B30-[2]与16年同期销量比较!B27)/[2]与16年同期销量比较!B27*100</f>
        <v>8.631290733341288</v>
      </c>
      <c r="D30" s="29">
        <v>181940.43309999999</v>
      </c>
      <c r="E30" s="30">
        <f>(D30-[2]与16年同期销量比较!C27)/[2]与16年同期销量比较!C27*100</f>
        <v>2.2151161268597068</v>
      </c>
      <c r="F30" s="29">
        <v>29749.855200000005</v>
      </c>
      <c r="G30" s="30">
        <f>(F30-[2]与16年同期销量比较!D27)/[2]与16年同期销量比较!D27*100</f>
        <v>21.137290466078316</v>
      </c>
      <c r="H30" s="29">
        <v>221549.7193</v>
      </c>
      <c r="I30" s="30">
        <f>(H30-[2]与16年同期销量比较!E27)/[2]与16年同期销量比较!E27*100</f>
        <v>3.1997858233975247</v>
      </c>
      <c r="J30" s="31">
        <f t="shared" si="0"/>
        <v>52263.396900000007</v>
      </c>
      <c r="K30" s="30">
        <f>(J30-[2]与16年同期销量比较!F27)/[2]与16年同期销量比较!F27*100</f>
        <v>15.413719144902224</v>
      </c>
      <c r="L30" s="31">
        <f t="shared" si="1"/>
        <v>403490.15240000002</v>
      </c>
      <c r="M30" s="30">
        <f>(L30-[2]与16年同期销量比较!I27)/[2]与16年同期销量比较!I27*100</f>
        <v>2.753443453091001</v>
      </c>
    </row>
    <row r="31" spans="1:13">
      <c r="A31" s="32" t="s">
        <v>77</v>
      </c>
      <c r="B31" s="29">
        <v>64991.482600000003</v>
      </c>
      <c r="C31" s="30">
        <f>(B31-[2]与16年同期销量比较!B28)/[2]与16年同期销量比较!B28*100</f>
        <v>9.3864762082688493</v>
      </c>
      <c r="D31" s="29">
        <v>496599.30979999999</v>
      </c>
      <c r="E31" s="30">
        <f>(D31-[2]与16年同期销量比较!C28)/[2]与16年同期销量比较!C28*100</f>
        <v>4.5067097146802872</v>
      </c>
      <c r="F31" s="29">
        <v>63460.239200000011</v>
      </c>
      <c r="G31" s="30">
        <f>(F31-[2]与16年同期销量比较!D28)/[2]与16年同期销量比较!D28*100</f>
        <v>7.4936766015942391</v>
      </c>
      <c r="H31" s="29">
        <v>498303.24619999999</v>
      </c>
      <c r="I31" s="30">
        <f>(H31-[2]与16年同期销量比较!E28)/[2]与16年同期销量比较!E28*100</f>
        <v>-4.0552016709159773</v>
      </c>
      <c r="J31" s="31">
        <f t="shared" si="0"/>
        <v>128451.72180000001</v>
      </c>
      <c r="K31" s="30">
        <f>(J31-[2]与16年同期销量比较!F28)/[2]与16年同期销量比较!F28*100</f>
        <v>8.4430989249357111</v>
      </c>
      <c r="L31" s="31">
        <f t="shared" si="1"/>
        <v>994902.55599999998</v>
      </c>
      <c r="M31" s="30">
        <f>(L31-[2]与16年同期销量比较!I28)/[2]与16年同期销量比较!I28*100</f>
        <v>3.5583065205190237E-2</v>
      </c>
    </row>
    <row r="32" spans="1:13">
      <c r="A32" s="32" t="s">
        <v>78</v>
      </c>
      <c r="B32" s="29">
        <v>26690.642599999999</v>
      </c>
      <c r="C32" s="30">
        <f>(B32-[2]与16年同期销量比较!B29)/[2]与16年同期销量比较!B29*100</f>
        <v>99.086436789153964</v>
      </c>
      <c r="D32" s="29">
        <v>184062.60579999999</v>
      </c>
      <c r="E32" s="30">
        <f>(D32-[2]与16年同期销量比较!C29)/[2]与16年同期销量比较!C29*100</f>
        <v>86.343600545558061</v>
      </c>
      <c r="F32" s="29">
        <v>7747.0664000000006</v>
      </c>
      <c r="G32" s="30">
        <f>(F32-[2]与16年同期销量比较!D29)/[2]与16年同期销量比较!D29*100</f>
        <v>21.341961993272822</v>
      </c>
      <c r="H32" s="29">
        <v>56107.342800000006</v>
      </c>
      <c r="I32" s="30">
        <f>(H32-[2]与16年同期销量比较!E29)/[2]与16年同期销量比较!E29*100</f>
        <v>25.897603229177165</v>
      </c>
      <c r="J32" s="31">
        <f t="shared" si="0"/>
        <v>34437.709000000003</v>
      </c>
      <c r="K32" s="30">
        <f>(J32-[2]与16年同期销量比较!F29)/[2]与16年同期销量比较!F29*100</f>
        <v>74.006470641771088</v>
      </c>
      <c r="L32" s="31">
        <f t="shared" si="1"/>
        <v>240169.9486</v>
      </c>
      <c r="M32" s="30">
        <f>(L32-[2]与16年同期销量比较!I29)/[2]与16年同期销量比较!I29*100</f>
        <v>67.550561774613328</v>
      </c>
    </row>
    <row r="33" spans="1:13">
      <c r="A33" s="32" t="s">
        <v>79</v>
      </c>
      <c r="B33" s="29">
        <v>73293.795899999997</v>
      </c>
      <c r="C33" s="30">
        <f>(B33-[2]与16年同期销量比较!B30)/[2]与16年同期销量比较!B30*100</f>
        <v>11.028108697993586</v>
      </c>
      <c r="D33" s="29">
        <v>596576.98300000001</v>
      </c>
      <c r="E33" s="30">
        <f>(D33-[2]与16年同期销量比较!C30)/[2]与16年同期销量比较!C30*100</f>
        <v>3.2298472154889319</v>
      </c>
      <c r="F33" s="29">
        <v>58970.640100000004</v>
      </c>
      <c r="G33" s="30">
        <f>(F33-[2]与16年同期销量比较!D30)/[2]与16年同期销量比较!D30*100</f>
        <v>21.885585000701564</v>
      </c>
      <c r="H33" s="29">
        <v>418685.98689999996</v>
      </c>
      <c r="I33" s="30">
        <f>(H33-[2]与16年同期销量比较!E30)/[2]与16年同期销量比较!E30*100</f>
        <v>29.030428730025378</v>
      </c>
      <c r="J33" s="31">
        <f t="shared" si="0"/>
        <v>132264.43599999999</v>
      </c>
      <c r="K33" s="30">
        <f>(J33-[2]与16年同期销量比较!F30)/[2]与16年同期销量比较!F30*100</f>
        <v>15.620117457183094</v>
      </c>
      <c r="L33" s="31">
        <f t="shared" si="1"/>
        <v>1015262.9698999999</v>
      </c>
      <c r="M33" s="30">
        <f>(L33-[2]与16年同期销量比较!I30)/[2]与16年同期销量比较!I30*100</f>
        <v>12.50728098425458</v>
      </c>
    </row>
    <row r="34" spans="1:13">
      <c r="A34" s="32" t="s">
        <v>80</v>
      </c>
      <c r="B34" s="29">
        <v>58940.832300000002</v>
      </c>
      <c r="C34" s="30">
        <f>(B34-[2]与16年同期销量比较!B31)/[2]与16年同期销量比较!B31*100</f>
        <v>65.748367778454877</v>
      </c>
      <c r="D34" s="29">
        <v>336339.27100000001</v>
      </c>
      <c r="E34" s="30">
        <f>(D34-[2]与16年同期销量比较!C31)/[2]与16年同期销量比较!C31*100</f>
        <v>18.849352800725672</v>
      </c>
      <c r="F34" s="29">
        <v>22973.141800000001</v>
      </c>
      <c r="G34" s="30">
        <f>(F34-[2]与16年同期销量比较!D31)/[2]与16年同期销量比较!D31*100</f>
        <v>11.749686333753928</v>
      </c>
      <c r="H34" s="29">
        <v>187616.33860000002</v>
      </c>
      <c r="I34" s="30">
        <f>(H34-[2]与16年同期销量比较!E31)/[2]与16年同期销量比较!E31*100</f>
        <v>12.423962388969692</v>
      </c>
      <c r="J34" s="31">
        <f t="shared" si="0"/>
        <v>81913.974100000007</v>
      </c>
      <c r="K34" s="30">
        <f>(J34-[2]与16年同期销量比较!F31)/[2]与16年同期销量比较!F31*100</f>
        <v>45.967096111524377</v>
      </c>
      <c r="L34" s="31">
        <f t="shared" si="1"/>
        <v>523955.60960000003</v>
      </c>
      <c r="M34" s="30">
        <f>(L34-[2]与16年同期销量比较!I31)/[2]与16年同期销量比较!I31*100</f>
        <v>16.465851458091016</v>
      </c>
    </row>
    <row r="35" spans="1:13">
      <c r="A35" s="32" t="s">
        <v>81</v>
      </c>
      <c r="B35" s="29">
        <v>15082.8087</v>
      </c>
      <c r="C35" s="30">
        <f>(B35-[2]与16年同期销量比较!B32)/[2]与16年同期销量比较!B32*100</f>
        <v>18.752735607061471</v>
      </c>
      <c r="D35" s="29">
        <v>107135.8125</v>
      </c>
      <c r="E35" s="30">
        <f>(D35-[2]与16年同期销量比较!C32)/[2]与16年同期销量比较!C32*100</f>
        <v>8.7388735962175126</v>
      </c>
      <c r="F35" s="29">
        <v>6874.2975999999999</v>
      </c>
      <c r="G35" s="30">
        <f>(F35-[2]与16年同期销量比较!D32)/[2]与16年同期销量比较!D32*100</f>
        <v>37.844634767235128</v>
      </c>
      <c r="H35" s="29">
        <v>49872.865599999997</v>
      </c>
      <c r="I35" s="30">
        <f>(H35-[2]与16年同期销量比较!E32)/[2]与16年同期销量比较!E32*100</f>
        <v>34.284094822344002</v>
      </c>
      <c r="J35" s="31">
        <f t="shared" si="0"/>
        <v>21957.106299999999</v>
      </c>
      <c r="K35" s="30">
        <f>(J35-[2]与16年同期销量比较!F32)/[2]与16年同期销量比较!F32*100</f>
        <v>24.135540383243562</v>
      </c>
      <c r="L35" s="31">
        <f t="shared" si="1"/>
        <v>157008.67809999999</v>
      </c>
      <c r="M35" s="30">
        <f>(L35-[2]与16年同期销量比较!I32)/[2]与16年同期销量比较!I32*100</f>
        <v>15.73213432014521</v>
      </c>
    </row>
    <row r="36" spans="1:13">
      <c r="A36" s="32" t="s">
        <v>82</v>
      </c>
      <c r="B36" s="29">
        <v>13570.3796</v>
      </c>
      <c r="C36" s="30">
        <f>(B36-[2]与16年同期销量比较!B33)/[2]与16年同期销量比较!B33*100</f>
        <v>2.340489425740361</v>
      </c>
      <c r="D36" s="29">
        <v>112782.82769999999</v>
      </c>
      <c r="E36" s="30">
        <f>(D36-[2]与16年同期销量比较!C33)/[2]与16年同期销量比较!C33*100</f>
        <v>6.4724705515839904</v>
      </c>
      <c r="F36" s="29">
        <v>9497.0558000000001</v>
      </c>
      <c r="G36" s="30">
        <f>(F36-[2]与16年同期销量比较!D33)/[2]与16年同期销量比较!D33*100</f>
        <v>10.651069303420604</v>
      </c>
      <c r="H36" s="29">
        <v>75377.142699999997</v>
      </c>
      <c r="I36" s="30">
        <f>(H36-[2]与16年同期销量比较!E33)/[2]与16年同期销量比较!E33*100</f>
        <v>12.750179346967217</v>
      </c>
      <c r="J36" s="31">
        <f t="shared" si="0"/>
        <v>23067.435400000002</v>
      </c>
      <c r="K36" s="30">
        <f>(J36-[2]与16年同期销量比较!F33)/[2]与16年同期销量比较!F33*100</f>
        <v>5.6060224118605184</v>
      </c>
      <c r="L36" s="31">
        <f t="shared" si="1"/>
        <v>188159.97039999999</v>
      </c>
      <c r="M36" s="30">
        <f>(L36-[2]与16年同期销量比较!I33)/[2]与16年同期销量比较!I33*100</f>
        <v>8.9014853620316821</v>
      </c>
    </row>
    <row r="37" spans="1:13">
      <c r="A37" s="32" t="s">
        <v>83</v>
      </c>
      <c r="B37" s="29">
        <v>38580.990100000003</v>
      </c>
      <c r="C37" s="30">
        <f>(B37-[2]与16年同期销量比较!B34)/[2]与16年同期销量比较!B34*100</f>
        <v>20.248138975604416</v>
      </c>
      <c r="D37" s="29">
        <v>307928.20610000001</v>
      </c>
      <c r="E37" s="30">
        <f>(D37-[2]与16年同期销量比较!C34)/[2]与16年同期销量比较!C34*100</f>
        <v>8.8751057050739259</v>
      </c>
      <c r="F37" s="29">
        <v>31070.303399999997</v>
      </c>
      <c r="G37" s="30">
        <f>(F37-[2]与16年同期销量比较!D34)/[2]与16年同期销量比较!D34*100</f>
        <v>46.585590230857932</v>
      </c>
      <c r="H37" s="29">
        <v>221684.14790000001</v>
      </c>
      <c r="I37" s="30">
        <f>(H37-[2]与16年同期销量比较!E34)/[2]与16年同期销量比较!E34*100</f>
        <v>23.908830891593649</v>
      </c>
      <c r="J37" s="31">
        <f t="shared" si="0"/>
        <v>69651.2935</v>
      </c>
      <c r="K37" s="30">
        <f>(J37-[2]与16年同期销量比较!F34)/[2]与16年同期销量比较!F34*100</f>
        <v>30.725688193120909</v>
      </c>
      <c r="L37" s="31">
        <f t="shared" si="1"/>
        <v>529612.35400000005</v>
      </c>
      <c r="M37" s="30">
        <f>(L37-[2]与16年同期销量比较!I34)/[2]与16年同期销量比较!I34*100</f>
        <v>14.700229600073664</v>
      </c>
    </row>
    <row r="38" spans="1:13">
      <c r="A38" s="32" t="s">
        <v>96</v>
      </c>
      <c r="B38" s="29">
        <f>SUM(B7:B37)</f>
        <v>1747059.0510999998</v>
      </c>
      <c r="C38" s="30">
        <f>(B38-[2]与16年同期销量比较!B35)/[2]与16年同期销量比较!B35*100</f>
        <v>9.9535993305682062</v>
      </c>
      <c r="D38" s="29">
        <f>SUM(D7:D37)</f>
        <v>14100103.1906</v>
      </c>
      <c r="E38" s="30">
        <f>(D38-[2]与16年同期销量比较!C35)/[2]与16年同期销量比较!C35*100</f>
        <v>4.6034446194880907</v>
      </c>
      <c r="F38" s="29">
        <f>SUM(F7:F37)</f>
        <v>1759652.2534900003</v>
      </c>
      <c r="G38" s="30">
        <f>(F38-[2]与16年同期销量比较!D35)/[2]与16年同期销量比较!D35*100</f>
        <v>16.358141548194268</v>
      </c>
      <c r="H38" s="29">
        <f>SUM(H7:H37)</f>
        <v>13285039.721065002</v>
      </c>
      <c r="I38" s="30">
        <f>(H38-[2]与16年同期销量比较!E35)/[2]与16年同期销量比较!E35*100</f>
        <v>8.1215046217716438</v>
      </c>
      <c r="J38" s="31">
        <f t="shared" si="0"/>
        <v>3506711.3045899998</v>
      </c>
      <c r="K38" s="30">
        <f>(J38-[2]与16年同期销量比较!F35)/[2]与16年同期销量比较!F35*100</f>
        <v>13.076739163035969</v>
      </c>
      <c r="L38" s="31">
        <f t="shared" si="1"/>
        <v>27385142.911665</v>
      </c>
      <c r="M38" s="30">
        <f>(L38-[2]与16年同期销量比较!I35)/[2]与16年同期销量比较!I35*100</f>
        <v>6.2810697541372695</v>
      </c>
    </row>
    <row r="39" spans="1:13">
      <c r="A39" s="41" t="s">
        <v>97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</sheetData>
  <mergeCells count="19">
    <mergeCell ref="H5:H6"/>
    <mergeCell ref="J5:J6"/>
    <mergeCell ref="L5:L6"/>
    <mergeCell ref="A39:M39"/>
    <mergeCell ref="A1:M1"/>
    <mergeCell ref="L2:M2"/>
    <mergeCell ref="A3:A6"/>
    <mergeCell ref="B3:E3"/>
    <mergeCell ref="F3:I3"/>
    <mergeCell ref="J3:M3"/>
    <mergeCell ref="B4:C4"/>
    <mergeCell ref="D4:E4"/>
    <mergeCell ref="F4:G4"/>
    <mergeCell ref="H4:I4"/>
    <mergeCell ref="J4:K4"/>
    <mergeCell ref="L4:M4"/>
    <mergeCell ref="B5:B6"/>
    <mergeCell ref="D5:D6"/>
    <mergeCell ref="F5:F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2017-09-14T06:40:06Z</dcterms:modified>
</cp:coreProperties>
</file>