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H38" i="3"/>
  <c r="I38" s="1"/>
  <c r="F38"/>
  <c r="G38" s="1"/>
  <c r="D38"/>
  <c r="E38" s="1"/>
  <c r="B38"/>
  <c r="C38" s="1"/>
  <c r="L37"/>
  <c r="M37" s="1"/>
  <c r="J37"/>
  <c r="K37" s="1"/>
  <c r="I37"/>
  <c r="G37"/>
  <c r="E37"/>
  <c r="C37"/>
  <c r="L36"/>
  <c r="M36" s="1"/>
  <c r="J36"/>
  <c r="K36" s="1"/>
  <c r="I36"/>
  <c r="G36"/>
  <c r="E36"/>
  <c r="C36"/>
  <c r="L35"/>
  <c r="M35" s="1"/>
  <c r="J35"/>
  <c r="K35" s="1"/>
  <c r="I35"/>
  <c r="G35"/>
  <c r="E35"/>
  <c r="C35"/>
  <c r="L34"/>
  <c r="M34" s="1"/>
  <c r="J34"/>
  <c r="K34" s="1"/>
  <c r="I34"/>
  <c r="G34"/>
  <c r="E34"/>
  <c r="C34"/>
  <c r="L33"/>
  <c r="M33" s="1"/>
  <c r="J33"/>
  <c r="K33" s="1"/>
  <c r="I33"/>
  <c r="G33"/>
  <c r="E33"/>
  <c r="C33"/>
  <c r="L32"/>
  <c r="M32" s="1"/>
  <c r="J32"/>
  <c r="K32" s="1"/>
  <c r="I32"/>
  <c r="G32"/>
  <c r="E32"/>
  <c r="C32"/>
  <c r="L31"/>
  <c r="M31" s="1"/>
  <c r="J31"/>
  <c r="K31" s="1"/>
  <c r="I31"/>
  <c r="G31"/>
  <c r="E31"/>
  <c r="C31"/>
  <c r="L30"/>
  <c r="M30" s="1"/>
  <c r="J30"/>
  <c r="K30" s="1"/>
  <c r="I30"/>
  <c r="G30"/>
  <c r="E30"/>
  <c r="C30"/>
  <c r="L29"/>
  <c r="M29" s="1"/>
  <c r="J29"/>
  <c r="K29" s="1"/>
  <c r="I29"/>
  <c r="G29"/>
  <c r="E29"/>
  <c r="C29"/>
  <c r="L28"/>
  <c r="M28" s="1"/>
  <c r="J28"/>
  <c r="K28" s="1"/>
  <c r="I28"/>
  <c r="G28"/>
  <c r="E28"/>
  <c r="C28"/>
  <c r="L27"/>
  <c r="M27" s="1"/>
  <c r="J27"/>
  <c r="K27" s="1"/>
  <c r="I27"/>
  <c r="G27"/>
  <c r="E27"/>
  <c r="C27"/>
  <c r="L26"/>
  <c r="M26" s="1"/>
  <c r="J26"/>
  <c r="K26" s="1"/>
  <c r="I26"/>
  <c r="G26"/>
  <c r="E26"/>
  <c r="C26"/>
  <c r="L25"/>
  <c r="M25" s="1"/>
  <c r="J25"/>
  <c r="K25" s="1"/>
  <c r="I25"/>
  <c r="G25"/>
  <c r="E25"/>
  <c r="C25"/>
  <c r="L24"/>
  <c r="M24" s="1"/>
  <c r="J24"/>
  <c r="K24" s="1"/>
  <c r="I24"/>
  <c r="G24"/>
  <c r="E24"/>
  <c r="C24"/>
  <c r="L23"/>
  <c r="M23" s="1"/>
  <c r="J23"/>
  <c r="K23" s="1"/>
  <c r="I23"/>
  <c r="G23"/>
  <c r="E23"/>
  <c r="C23"/>
  <c r="L22"/>
  <c r="M22" s="1"/>
  <c r="J22"/>
  <c r="K22" s="1"/>
  <c r="I22"/>
  <c r="G22"/>
  <c r="E22"/>
  <c r="C22"/>
  <c r="L21"/>
  <c r="M21" s="1"/>
  <c r="J21"/>
  <c r="K21" s="1"/>
  <c r="I21"/>
  <c r="G21"/>
  <c r="E21"/>
  <c r="C21"/>
  <c r="L20"/>
  <c r="M20" s="1"/>
  <c r="J20"/>
  <c r="K20" s="1"/>
  <c r="I20"/>
  <c r="G20"/>
  <c r="E20"/>
  <c r="C20"/>
  <c r="L19"/>
  <c r="M19" s="1"/>
  <c r="J19"/>
  <c r="K19" s="1"/>
  <c r="I19"/>
  <c r="G19"/>
  <c r="E19"/>
  <c r="C19"/>
  <c r="L18"/>
  <c r="M18" s="1"/>
  <c r="J18"/>
  <c r="K18" s="1"/>
  <c r="I18"/>
  <c r="G18"/>
  <c r="E18"/>
  <c r="C18"/>
  <c r="L17"/>
  <c r="M17" s="1"/>
  <c r="J17"/>
  <c r="K17" s="1"/>
  <c r="I17"/>
  <c r="G17"/>
  <c r="E17"/>
  <c r="C17"/>
  <c r="L16"/>
  <c r="M16" s="1"/>
  <c r="J16"/>
  <c r="K16" s="1"/>
  <c r="I16"/>
  <c r="G16"/>
  <c r="E16"/>
  <c r="C16"/>
  <c r="L15"/>
  <c r="M15" s="1"/>
  <c r="J15"/>
  <c r="K15" s="1"/>
  <c r="I15"/>
  <c r="G15"/>
  <c r="E15"/>
  <c r="C15"/>
  <c r="L14"/>
  <c r="M14" s="1"/>
  <c r="J14"/>
  <c r="K14" s="1"/>
  <c r="I14"/>
  <c r="G14"/>
  <c r="E14"/>
  <c r="C14"/>
  <c r="L13"/>
  <c r="M13" s="1"/>
  <c r="J13"/>
  <c r="K13" s="1"/>
  <c r="I13"/>
  <c r="G13"/>
  <c r="E13"/>
  <c r="C13"/>
  <c r="L12"/>
  <c r="M12" s="1"/>
  <c r="J12"/>
  <c r="K12" s="1"/>
  <c r="I12"/>
  <c r="G12"/>
  <c r="E12"/>
  <c r="C12"/>
  <c r="L11"/>
  <c r="M11" s="1"/>
  <c r="J11"/>
  <c r="K11" s="1"/>
  <c r="I11"/>
  <c r="G11"/>
  <c r="E11"/>
  <c r="C11"/>
  <c r="L10"/>
  <c r="M10" s="1"/>
  <c r="J10"/>
  <c r="K10" s="1"/>
  <c r="I10"/>
  <c r="G10"/>
  <c r="E10"/>
  <c r="C10"/>
  <c r="L9"/>
  <c r="M9" s="1"/>
  <c r="J9"/>
  <c r="K9" s="1"/>
  <c r="I9"/>
  <c r="G9"/>
  <c r="E9"/>
  <c r="C9"/>
  <c r="L8"/>
  <c r="M8" s="1"/>
  <c r="J8"/>
  <c r="K8" s="1"/>
  <c r="I8"/>
  <c r="G8"/>
  <c r="E8"/>
  <c r="C8"/>
  <c r="L7"/>
  <c r="M7" s="1"/>
  <c r="J7"/>
  <c r="K7" s="1"/>
  <c r="I7"/>
  <c r="G7"/>
  <c r="E7"/>
  <c r="C7"/>
  <c r="G21" i="2"/>
  <c r="F21"/>
  <c r="H21" s="1"/>
  <c r="C21"/>
  <c r="B21"/>
  <c r="E21" s="1"/>
  <c r="G20"/>
  <c r="F20"/>
  <c r="H20" s="1"/>
  <c r="C20"/>
  <c r="B20"/>
  <c r="D20" s="1"/>
  <c r="G19"/>
  <c r="F19"/>
  <c r="H19" s="1"/>
  <c r="C19"/>
  <c r="B19"/>
  <c r="E19" s="1"/>
  <c r="G18"/>
  <c r="F18"/>
  <c r="H18" s="1"/>
  <c r="C18"/>
  <c r="B18"/>
  <c r="D18" s="1"/>
  <c r="G17"/>
  <c r="F17"/>
  <c r="H17" s="1"/>
  <c r="C17"/>
  <c r="B17"/>
  <c r="E17" s="1"/>
  <c r="C16"/>
  <c r="H15"/>
  <c r="E15"/>
  <c r="D15"/>
  <c r="H14"/>
  <c r="E14"/>
  <c r="D14"/>
  <c r="H13"/>
  <c r="E13"/>
  <c r="D13"/>
  <c r="H12"/>
  <c r="E12"/>
  <c r="D12"/>
  <c r="G11"/>
  <c r="F11"/>
  <c r="H11" s="1"/>
  <c r="E11"/>
  <c r="C11"/>
  <c r="B11"/>
  <c r="D11" s="1"/>
  <c r="H10"/>
  <c r="E10"/>
  <c r="D10"/>
  <c r="H9"/>
  <c r="E9"/>
  <c r="D9"/>
  <c r="H8"/>
  <c r="E8"/>
  <c r="D8"/>
  <c r="H7"/>
  <c r="E7"/>
  <c r="D7"/>
  <c r="G6"/>
  <c r="G16" s="1"/>
  <c r="F6"/>
  <c r="F16" s="1"/>
  <c r="H16" s="1"/>
  <c r="C6"/>
  <c r="B6"/>
  <c r="B16" s="1"/>
  <c r="K18" i="1"/>
  <c r="J18"/>
  <c r="I18"/>
  <c r="H18"/>
  <c r="E18"/>
  <c r="D18"/>
  <c r="C18"/>
  <c r="B18"/>
  <c r="L12"/>
  <c r="F12"/>
  <c r="N12" s="1"/>
  <c r="L11"/>
  <c r="F11"/>
  <c r="N11" s="1"/>
  <c r="L10"/>
  <c r="F10"/>
  <c r="N10" s="1"/>
  <c r="L9"/>
  <c r="F9"/>
  <c r="N9" s="1"/>
  <c r="L8"/>
  <c r="F8"/>
  <c r="N8" s="1"/>
  <c r="L7"/>
  <c r="F7"/>
  <c r="N7" s="1"/>
  <c r="M6"/>
  <c r="M7" s="1"/>
  <c r="M8" s="1"/>
  <c r="M9" s="1"/>
  <c r="M10" s="1"/>
  <c r="M11" s="1"/>
  <c r="M12" s="1"/>
  <c r="L6"/>
  <c r="L18" s="1"/>
  <c r="G6"/>
  <c r="G7" s="1"/>
  <c r="G8" s="1"/>
  <c r="G9" s="1"/>
  <c r="G10" s="1"/>
  <c r="G11" s="1"/>
  <c r="G12" s="1"/>
  <c r="F6"/>
  <c r="N6" s="1"/>
  <c r="N18" s="1"/>
  <c r="J38" i="3" l="1"/>
  <c r="K38" s="1"/>
  <c r="L38"/>
  <c r="M38" s="1"/>
  <c r="D16" i="2"/>
  <c r="E16"/>
  <c r="E6"/>
  <c r="D17"/>
  <c r="E18"/>
  <c r="D19"/>
  <c r="E20"/>
  <c r="D21"/>
  <c r="D6"/>
  <c r="H6"/>
  <c r="F18" i="1"/>
</calcChain>
</file>

<file path=xl/sharedStrings.xml><?xml version="1.0" encoding="utf-8"?>
<sst xmlns="http://schemas.openxmlformats.org/spreadsheetml/2006/main" count="124" uniqueCount="97">
  <si>
    <t>附件1：</t>
    <phoneticPr fontId="3" type="noConversion"/>
  </si>
  <si>
    <r>
      <t>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7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</si>
  <si>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</t>
    </r>
    <r>
      <rPr>
        <sz val="10"/>
        <rFont val="宋体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</si>
  <si>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</si>
  <si>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</si>
  <si>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</si>
  <si>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</si>
  <si>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</si>
  <si>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</si>
  <si>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</si>
  <si>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</si>
  <si>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</si>
  <si>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</si>
  <si>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</si>
  <si>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charset val="134"/>
      </rPr>
      <t>月</t>
    </r>
    <phoneticPr fontId="3" type="noConversion"/>
  </si>
  <si>
    <r>
      <t xml:space="preserve">2     </t>
    </r>
    <r>
      <rPr>
        <sz val="10"/>
        <rFont val="宋体"/>
        <charset val="134"/>
      </rPr>
      <t>月</t>
    </r>
    <phoneticPr fontId="3" type="noConversion"/>
  </si>
  <si>
    <r>
      <t xml:space="preserve">3     </t>
    </r>
    <r>
      <rPr>
        <sz val="10"/>
        <rFont val="宋体"/>
        <charset val="134"/>
      </rPr>
      <t>月</t>
    </r>
    <phoneticPr fontId="3" type="noConversion"/>
  </si>
  <si>
    <r>
      <t xml:space="preserve">4    </t>
    </r>
    <r>
      <rPr>
        <sz val="10"/>
        <rFont val="宋体"/>
        <charset val="134"/>
      </rPr>
      <t>月</t>
    </r>
  </si>
  <si>
    <r>
      <t xml:space="preserve">5    </t>
    </r>
    <r>
      <rPr>
        <sz val="10"/>
        <rFont val="宋体"/>
        <charset val="134"/>
      </rPr>
      <t>月</t>
    </r>
  </si>
  <si>
    <r>
      <t xml:space="preserve">6    </t>
    </r>
    <r>
      <rPr>
        <sz val="10"/>
        <rFont val="宋体"/>
        <charset val="134"/>
      </rPr>
      <t>月</t>
    </r>
  </si>
  <si>
    <r>
      <t xml:space="preserve">7    </t>
    </r>
    <r>
      <rPr>
        <sz val="10"/>
        <rFont val="宋体"/>
        <charset val="134"/>
      </rPr>
      <t>月</t>
    </r>
  </si>
  <si>
    <r>
      <t xml:space="preserve">8    </t>
    </r>
    <r>
      <rPr>
        <sz val="10"/>
        <rFont val="宋体"/>
        <charset val="134"/>
      </rPr>
      <t>月</t>
    </r>
  </si>
  <si>
    <r>
      <t xml:space="preserve">9    </t>
    </r>
    <r>
      <rPr>
        <sz val="10"/>
        <rFont val="宋体"/>
        <charset val="134"/>
      </rPr>
      <t>月</t>
    </r>
  </si>
  <si>
    <r>
      <t xml:space="preserve">10    </t>
    </r>
    <r>
      <rPr>
        <sz val="10"/>
        <rFont val="宋体"/>
        <charset val="134"/>
      </rPr>
      <t>月</t>
    </r>
  </si>
  <si>
    <r>
      <t xml:space="preserve">11    </t>
    </r>
    <r>
      <rPr>
        <sz val="10"/>
        <rFont val="宋体"/>
        <charset val="134"/>
      </rPr>
      <t>月</t>
    </r>
  </si>
  <si>
    <r>
      <t xml:space="preserve">12    </t>
    </r>
    <r>
      <rPr>
        <sz val="10"/>
        <rFont val="宋体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</si>
  <si>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计</t>
    </r>
    <phoneticPr fontId="3" type="noConversion"/>
  </si>
  <si>
    <t>─</t>
  </si>
  <si>
    <t>附件2：</t>
    <phoneticPr fontId="3" type="noConversion"/>
  </si>
  <si>
    <r>
      <t xml:space="preserve"> 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7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</si>
  <si>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</si>
  <si>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</si>
  <si>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</si>
  <si>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</si>
  <si>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</si>
  <si>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</si>
  <si>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</si>
  <si>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</si>
  <si>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</si>
  <si>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</si>
  <si>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</si>
  <si>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</si>
  <si>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</si>
  <si>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</si>
  <si>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</si>
  <si>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</si>
  <si>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</si>
  <si>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</si>
  <si>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</si>
  <si>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</si>
  <si>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</si>
  <si>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</si>
  <si>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charset val="134"/>
      </rPr>
      <t>（五）基诺型</t>
    </r>
    <phoneticPr fontId="3" type="noConversion"/>
  </si>
  <si>
    <r>
      <t>附件</t>
    </r>
    <r>
      <rPr>
        <sz val="14"/>
        <rFont val="Times New Roman"/>
        <family val="1"/>
      </rPr>
      <t xml:space="preserve">3:                                                       </t>
    </r>
    <r>
      <rPr>
        <sz val="16"/>
        <rFont val="Times New Roman"/>
        <family val="1"/>
      </rPr>
      <t xml:space="preserve"> 2017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7</t>
    </r>
    <r>
      <rPr>
        <sz val="16"/>
        <rFont val="黑体"/>
        <family val="3"/>
        <charset val="134"/>
      </rPr>
      <t>月全国各地区彩票销售情况表</t>
    </r>
    <phoneticPr fontId="12" type="noConversion"/>
  </si>
  <si>
    <t>单位：万元</t>
    <phoneticPr fontId="12" type="noConversion"/>
  </si>
  <si>
    <t>地区</t>
    <phoneticPr fontId="12" type="noConversion"/>
  </si>
  <si>
    <t>福利彩票</t>
    <phoneticPr fontId="12" type="noConversion"/>
  </si>
  <si>
    <t>体育彩票</t>
    <phoneticPr fontId="12" type="noConversion"/>
  </si>
  <si>
    <t>销售合计</t>
    <phoneticPr fontId="12" type="noConversion"/>
  </si>
  <si>
    <t>本月</t>
    <phoneticPr fontId="12" type="noConversion"/>
  </si>
  <si>
    <t>本年累计</t>
    <phoneticPr fontId="12" type="noConversion"/>
  </si>
  <si>
    <t>销售额</t>
  </si>
  <si>
    <t>比上年同</t>
    <phoneticPr fontId="12" type="noConversion"/>
  </si>
  <si>
    <t>销售额</t>
    <phoneticPr fontId="12" type="noConversion"/>
  </si>
  <si>
    <t>期增长%</t>
    <phoneticPr fontId="12" type="noConversion"/>
  </si>
  <si>
    <t>北京</t>
    <phoneticPr fontId="12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</si>
  <si>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</si>
  <si>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</si>
  <si>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</si>
  <si>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</si>
  <si>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</si>
  <si>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</si>
  <si>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</si>
  <si>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</si>
  <si>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</si>
  <si>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</si>
  <si>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</si>
  <si>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</si>
  <si>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</si>
  <si>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</si>
  <si>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</si>
  <si>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</si>
  <si>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</si>
  <si>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</si>
  <si>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</si>
  <si>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</si>
  <si>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</si>
  <si>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</si>
  <si>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</si>
  <si>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</si>
  <si>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</si>
  <si>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</si>
  <si>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</si>
  <si>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</si>
  <si>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</si>
  <si>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</si>
  <si>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  <phoneticPr fontId="12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</si>
</sst>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);[Red]\(0.0000\)"/>
    <numFmt numFmtId="178" formatCode="0.0000"/>
    <numFmt numFmtId="179" formatCode="0.00_);[Red]\(0.00\)"/>
    <numFmt numFmtId="180" formatCode="0.0%"/>
    <numFmt numFmtId="181" formatCode="0.0000_ "/>
    <numFmt numFmtId="182" formatCode="0.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181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76" fontId="13" fillId="0" borderId="0" xfId="0" applyNumberFormat="1" applyFont="1" applyFill="1" applyAlignment="1">
      <alignment horizontal="left"/>
    </xf>
    <xf numFmtId="182" fontId="13" fillId="0" borderId="0" xfId="0" applyNumberFormat="1" applyFont="1" applyFill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82" fontId="15" fillId="0" borderId="5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 applyProtection="1">
      <alignment horizontal="center" vertical="top" wrapText="1"/>
      <protection locked="0"/>
    </xf>
    <xf numFmtId="182" fontId="6" fillId="0" borderId="6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</sheetNames>
    <sheetDataSet>
      <sheetData sheetId="0" refreshError="1"/>
      <sheetData sheetId="1">
        <row r="2">
          <cell r="B2">
            <v>178.23723808</v>
          </cell>
        </row>
        <row r="3">
          <cell r="B3">
            <v>130.37799336</v>
          </cell>
        </row>
        <row r="4">
          <cell r="B4">
            <v>9.8765986999999988</v>
          </cell>
        </row>
        <row r="5">
          <cell r="B5">
            <v>37.816675780000004</v>
          </cell>
        </row>
        <row r="6">
          <cell r="B6">
            <v>0.16597023999999999</v>
          </cell>
        </row>
        <row r="7">
          <cell r="B7">
            <v>160.18497075789998</v>
          </cell>
        </row>
        <row r="8">
          <cell r="B8">
            <v>85.897840619999997</v>
          </cell>
        </row>
        <row r="9">
          <cell r="B9">
            <v>63.456661539999999</v>
          </cell>
        </row>
        <row r="10">
          <cell r="B10">
            <v>10.824535526900004</v>
          </cell>
        </row>
        <row r="11">
          <cell r="B11">
            <v>5.9330709999999998E-3</v>
          </cell>
        </row>
        <row r="12">
          <cell r="B12">
            <v>338.42220883789997</v>
          </cell>
        </row>
        <row r="13">
          <cell r="B13">
            <v>216.27583398000002</v>
          </cell>
        </row>
        <row r="14">
          <cell r="B14">
            <v>63.456661539999999</v>
          </cell>
        </row>
        <row r="15">
          <cell r="B15">
            <v>20.701134226900002</v>
          </cell>
        </row>
        <row r="16">
          <cell r="B16">
            <v>37.822608851000005</v>
          </cell>
        </row>
        <row r="17">
          <cell r="B17">
            <v>0.16597023999999999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6年同期销量比较"/>
      <sheetName val="图1"/>
      <sheetName val="Sheet1"/>
    </sheetNames>
    <sheetDataSet>
      <sheetData sheetId="0"/>
      <sheetData sheetId="1">
        <row r="4">
          <cell r="B4">
            <v>37116.370000000003</v>
          </cell>
          <cell r="C4">
            <v>281555.65999999997</v>
          </cell>
          <cell r="D4">
            <v>53519.375799999987</v>
          </cell>
          <cell r="E4">
            <v>326940.49830000004</v>
          </cell>
          <cell r="F4">
            <v>90635.74579999999</v>
          </cell>
          <cell r="I4">
            <v>608496.15830000001</v>
          </cell>
        </row>
        <row r="5">
          <cell r="B5">
            <v>29466.36</v>
          </cell>
          <cell r="C5">
            <v>224283.25</v>
          </cell>
          <cell r="D5">
            <v>26114.683099999998</v>
          </cell>
          <cell r="E5">
            <v>187870.77650000001</v>
          </cell>
          <cell r="F5">
            <v>55581.043099999995</v>
          </cell>
          <cell r="I5">
            <v>412154.02650000004</v>
          </cell>
        </row>
        <row r="6">
          <cell r="B6">
            <v>43747.21</v>
          </cell>
          <cell r="C6">
            <v>375268.64</v>
          </cell>
          <cell r="D6">
            <v>92603.916499999992</v>
          </cell>
          <cell r="E6">
            <v>640530.4513999999</v>
          </cell>
          <cell r="F6">
            <v>136351.12649999998</v>
          </cell>
          <cell r="I6">
            <v>1015799.0913999999</v>
          </cell>
        </row>
        <row r="7">
          <cell r="B7">
            <v>37156.65</v>
          </cell>
          <cell r="C7">
            <v>248678.27</v>
          </cell>
          <cell r="D7">
            <v>17937.511599999998</v>
          </cell>
          <cell r="E7">
            <v>121636.71640000002</v>
          </cell>
          <cell r="F7">
            <v>55094.161599999999</v>
          </cell>
          <cell r="I7">
            <v>370314.98639999999</v>
          </cell>
        </row>
        <row r="8">
          <cell r="B8">
            <v>41344.25</v>
          </cell>
          <cell r="C8">
            <v>348390.2</v>
          </cell>
          <cell r="D8">
            <v>36881.123399999997</v>
          </cell>
          <cell r="E8">
            <v>268830.1851</v>
          </cell>
          <cell r="F8">
            <v>78225.373399999997</v>
          </cell>
          <cell r="I8">
            <v>617220.38510000007</v>
          </cell>
        </row>
        <row r="9">
          <cell r="B9">
            <v>79706.69</v>
          </cell>
          <cell r="C9">
            <v>650781.43999999994</v>
          </cell>
          <cell r="D9">
            <v>46964.024700000002</v>
          </cell>
          <cell r="E9">
            <v>341358.04139999999</v>
          </cell>
          <cell r="F9">
            <v>126670.71470000001</v>
          </cell>
          <cell r="I9">
            <v>992139.48139999993</v>
          </cell>
        </row>
        <row r="10">
          <cell r="B10">
            <v>28912.639999999999</v>
          </cell>
          <cell r="C10">
            <v>206772.21</v>
          </cell>
          <cell r="D10">
            <v>30890.264299999995</v>
          </cell>
          <cell r="E10">
            <v>229775.9613</v>
          </cell>
          <cell r="F10">
            <v>59802.904299999995</v>
          </cell>
          <cell r="I10">
            <v>436548.17129999999</v>
          </cell>
        </row>
        <row r="11">
          <cell r="B11">
            <v>36739.99</v>
          </cell>
          <cell r="C11">
            <v>301746.77</v>
          </cell>
          <cell r="D11">
            <v>40493.728199999998</v>
          </cell>
          <cell r="E11">
            <v>321428.80649999995</v>
          </cell>
          <cell r="F11">
            <v>77233.718200000003</v>
          </cell>
          <cell r="I11">
            <v>623175.57649999997</v>
          </cell>
        </row>
        <row r="12">
          <cell r="B12">
            <v>36779.300000000003</v>
          </cell>
          <cell r="C12">
            <v>252834.93</v>
          </cell>
          <cell r="D12">
            <v>24359.6302</v>
          </cell>
          <cell r="E12">
            <v>175065.02429999999</v>
          </cell>
          <cell r="F12">
            <v>61138.930200000003</v>
          </cell>
          <cell r="I12">
            <v>427899.95429999998</v>
          </cell>
        </row>
        <row r="13">
          <cell r="B13">
            <v>152024.29999999999</v>
          </cell>
          <cell r="C13">
            <v>834769.62</v>
          </cell>
          <cell r="D13">
            <v>144340.85821800004</v>
          </cell>
          <cell r="E13">
            <v>1010178.845429</v>
          </cell>
          <cell r="F13">
            <v>296365.15821800003</v>
          </cell>
          <cell r="I13">
            <v>1844948.4654290001</v>
          </cell>
        </row>
        <row r="14">
          <cell r="B14">
            <v>130199.87</v>
          </cell>
          <cell r="C14">
            <v>865958.22</v>
          </cell>
          <cell r="D14">
            <v>94411.184499999988</v>
          </cell>
          <cell r="E14">
            <v>715369.6557</v>
          </cell>
          <cell r="F14">
            <v>224611.05449999997</v>
          </cell>
          <cell r="I14">
            <v>1581327.8757</v>
          </cell>
        </row>
        <row r="15">
          <cell r="B15">
            <v>59769.13</v>
          </cell>
          <cell r="C15">
            <v>395684.21</v>
          </cell>
          <cell r="D15">
            <v>50417.057199999996</v>
          </cell>
          <cell r="E15">
            <v>312160.50589999999</v>
          </cell>
          <cell r="F15">
            <v>110186.18719999999</v>
          </cell>
          <cell r="I15">
            <v>707844.71589999995</v>
          </cell>
        </row>
        <row r="16">
          <cell r="B16">
            <v>40587.339999999997</v>
          </cell>
          <cell r="C16">
            <v>293103.92</v>
          </cell>
          <cell r="D16">
            <v>61689.938199999997</v>
          </cell>
          <cell r="E16">
            <v>470794.72120000003</v>
          </cell>
          <cell r="F16">
            <v>102277.2782</v>
          </cell>
          <cell r="I16">
            <v>763898.64119999995</v>
          </cell>
        </row>
        <row r="17">
          <cell r="B17">
            <v>21977.59</v>
          </cell>
          <cell r="C17">
            <v>154255.74</v>
          </cell>
          <cell r="D17">
            <v>27515.589</v>
          </cell>
          <cell r="E17">
            <v>181037.345</v>
          </cell>
          <cell r="F17">
            <v>49493.179000000004</v>
          </cell>
          <cell r="I17">
            <v>335293.08499999996</v>
          </cell>
        </row>
        <row r="18">
          <cell r="B18">
            <v>111908.35</v>
          </cell>
          <cell r="C18">
            <v>855108.13</v>
          </cell>
          <cell r="D18">
            <v>138937.1924</v>
          </cell>
          <cell r="E18">
            <v>970156.05420000013</v>
          </cell>
          <cell r="F18">
            <v>250845.54240000001</v>
          </cell>
          <cell r="I18">
            <v>1825264.1842</v>
          </cell>
        </row>
        <row r="19">
          <cell r="B19">
            <v>50211.82</v>
          </cell>
          <cell r="C19">
            <v>368902.53</v>
          </cell>
          <cell r="D19">
            <v>87520.270400000009</v>
          </cell>
          <cell r="E19">
            <v>668077.23750000005</v>
          </cell>
          <cell r="F19">
            <v>137732.09040000002</v>
          </cell>
          <cell r="I19">
            <v>1036979.7675000001</v>
          </cell>
        </row>
        <row r="20">
          <cell r="B20">
            <v>77689.649999999994</v>
          </cell>
          <cell r="C20">
            <v>565770.28</v>
          </cell>
          <cell r="D20">
            <v>80497.3514</v>
          </cell>
          <cell r="E20">
            <v>379231.14680000005</v>
          </cell>
          <cell r="F20">
            <v>158187.00140000001</v>
          </cell>
          <cell r="I20">
            <v>945001.42680000002</v>
          </cell>
        </row>
        <row r="21">
          <cell r="B21">
            <v>64442.400000000001</v>
          </cell>
          <cell r="C21">
            <v>503186.16</v>
          </cell>
          <cell r="D21">
            <v>61234.402000000002</v>
          </cell>
          <cell r="E21">
            <v>289373.02499999997</v>
          </cell>
          <cell r="F21">
            <v>125676.802</v>
          </cell>
          <cell r="I21">
            <v>792559.18499999994</v>
          </cell>
        </row>
        <row r="22">
          <cell r="B22">
            <v>162434.82999999999</v>
          </cell>
          <cell r="C22">
            <v>1178406.47</v>
          </cell>
          <cell r="D22">
            <v>139791.68680000002</v>
          </cell>
          <cell r="E22">
            <v>1101233.0696</v>
          </cell>
          <cell r="F22">
            <v>302226.51679999998</v>
          </cell>
          <cell r="I22">
            <v>2279639.5395999998</v>
          </cell>
        </row>
        <row r="23">
          <cell r="B23">
            <v>36897.699999999997</v>
          </cell>
          <cell r="C23">
            <v>273313.59999999998</v>
          </cell>
          <cell r="D23">
            <v>34785.375899999999</v>
          </cell>
          <cell r="E23">
            <v>160396.3653</v>
          </cell>
          <cell r="F23">
            <v>71683.075899999996</v>
          </cell>
          <cell r="I23">
            <v>433709.96529999998</v>
          </cell>
        </row>
        <row r="24">
          <cell r="B24">
            <v>14418.41</v>
          </cell>
          <cell r="C24">
            <v>99982.9</v>
          </cell>
          <cell r="D24">
            <v>9835.5184399999998</v>
          </cell>
          <cell r="E24">
            <v>71283.378229999988</v>
          </cell>
          <cell r="F24">
            <v>24253.92844</v>
          </cell>
          <cell r="I24">
            <v>171266.27823</v>
          </cell>
        </row>
        <row r="25">
          <cell r="B25">
            <v>32027.88</v>
          </cell>
          <cell r="C25">
            <v>255418.12</v>
          </cell>
          <cell r="D25">
            <v>22983.232500000002</v>
          </cell>
          <cell r="E25">
            <v>188746.16039999999</v>
          </cell>
          <cell r="F25">
            <v>55011.112500000003</v>
          </cell>
          <cell r="I25">
            <v>444164.28039999999</v>
          </cell>
        </row>
        <row r="26">
          <cell r="B26">
            <v>62875.94</v>
          </cell>
          <cell r="C26">
            <v>509521.99</v>
          </cell>
          <cell r="D26">
            <v>39485.505600000004</v>
          </cell>
          <cell r="E26">
            <v>284195.65049999999</v>
          </cell>
          <cell r="F26">
            <v>102361.44560000001</v>
          </cell>
          <cell r="I26">
            <v>793717.64049999998</v>
          </cell>
        </row>
        <row r="27">
          <cell r="B27">
            <v>24246.19</v>
          </cell>
          <cell r="C27">
            <v>157272.85</v>
          </cell>
          <cell r="D27">
            <v>30427.419999999995</v>
          </cell>
          <cell r="E27">
            <v>190121.61409999995</v>
          </cell>
          <cell r="F27">
            <v>54673.609999999993</v>
          </cell>
          <cell r="I27">
            <v>347394.46409999998</v>
          </cell>
        </row>
        <row r="28">
          <cell r="B28">
            <v>60679</v>
          </cell>
          <cell r="C28">
            <v>415769.59</v>
          </cell>
          <cell r="D28">
            <v>75459.8223</v>
          </cell>
          <cell r="E28">
            <v>460328.27180000005</v>
          </cell>
          <cell r="F28">
            <v>136138.8223</v>
          </cell>
          <cell r="I28">
            <v>876097.86180000007</v>
          </cell>
        </row>
        <row r="29">
          <cell r="B29">
            <v>15885.85</v>
          </cell>
          <cell r="C29">
            <v>85369.36</v>
          </cell>
          <cell r="D29">
            <v>6285.3697000000011</v>
          </cell>
          <cell r="E29">
            <v>38181.363799999999</v>
          </cell>
          <cell r="F29">
            <v>22171.219700000001</v>
          </cell>
          <cell r="I29">
            <v>123550.72380000001</v>
          </cell>
        </row>
        <row r="30">
          <cell r="B30">
            <v>70695.83</v>
          </cell>
          <cell r="C30">
            <v>511897.59</v>
          </cell>
          <cell r="D30">
            <v>42561.165899999993</v>
          </cell>
          <cell r="E30">
            <v>276104.27599999995</v>
          </cell>
          <cell r="F30">
            <v>113256.99589999999</v>
          </cell>
          <cell r="I30">
            <v>788001.86599999992</v>
          </cell>
        </row>
        <row r="31">
          <cell r="B31">
            <v>41810.43</v>
          </cell>
          <cell r="C31">
            <v>247435.87</v>
          </cell>
          <cell r="D31">
            <v>23667.762900000002</v>
          </cell>
          <cell r="E31">
            <v>146325.1942</v>
          </cell>
          <cell r="F31">
            <v>65478.192900000002</v>
          </cell>
          <cell r="I31">
            <v>393761.06420000002</v>
          </cell>
        </row>
        <row r="32">
          <cell r="B32">
            <v>13213.79</v>
          </cell>
          <cell r="C32">
            <v>85824.75</v>
          </cell>
          <cell r="D32">
            <v>5193.2117000000007</v>
          </cell>
          <cell r="E32">
            <v>32152.826300000004</v>
          </cell>
          <cell r="F32">
            <v>18407.001700000001</v>
          </cell>
          <cell r="I32">
            <v>117977.5763</v>
          </cell>
        </row>
        <row r="33">
          <cell r="B33">
            <v>13092.36</v>
          </cell>
          <cell r="C33">
            <v>92666.72</v>
          </cell>
          <cell r="D33">
            <v>9399.9704000000002</v>
          </cell>
          <cell r="E33">
            <v>58270.348700000002</v>
          </cell>
          <cell r="F33">
            <v>22492.330399999999</v>
          </cell>
          <cell r="I33">
            <v>150937.0687</v>
          </cell>
        </row>
        <row r="34">
          <cell r="B34">
            <v>34127.410000000003</v>
          </cell>
          <cell r="C34">
            <v>250742.54</v>
          </cell>
          <cell r="D34">
            <v>21860.877100000002</v>
          </cell>
          <cell r="E34">
            <v>157713.06399999998</v>
          </cell>
          <cell r="F34">
            <v>55988.287100000001</v>
          </cell>
          <cell r="I34">
            <v>408455.60399999999</v>
          </cell>
        </row>
        <row r="35">
          <cell r="B35">
            <v>1662185.5299999998</v>
          </cell>
          <cell r="C35">
            <v>11890672.529999997</v>
          </cell>
          <cell r="D35">
            <v>1578065.0203580002</v>
          </cell>
          <cell r="E35">
            <v>10774866.580859</v>
          </cell>
          <cell r="F35">
            <v>3240250.5503580002</v>
          </cell>
          <cell r="I35">
            <v>22665539.110858999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F21" sqref="F21"/>
    </sheetView>
  </sheetViews>
  <sheetFormatPr defaultRowHeight="13.5"/>
  <cols>
    <col min="6" max="6" width="9.375" customWidth="1"/>
    <col min="7" max="7" width="13.375" customWidth="1"/>
    <col min="12" max="12" width="9.875" customWidth="1"/>
    <col min="13" max="13" width="11.5" customWidth="1"/>
    <col min="14" max="14" width="10.75" customWidth="1"/>
  </cols>
  <sheetData>
    <row r="1" spans="1:14" ht="18.75">
      <c r="A1" s="1" t="s">
        <v>0</v>
      </c>
    </row>
    <row r="2" spans="1:14" ht="2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2</v>
      </c>
    </row>
    <row r="4" spans="1:14">
      <c r="A4" s="6" t="s">
        <v>3</v>
      </c>
      <c r="B4" s="7" t="s">
        <v>4</v>
      </c>
      <c r="C4" s="8"/>
      <c r="D4" s="8"/>
      <c r="E4" s="8"/>
      <c r="F4" s="8"/>
      <c r="G4" s="9"/>
      <c r="H4" s="7" t="s">
        <v>5</v>
      </c>
      <c r="I4" s="8"/>
      <c r="J4" s="8"/>
      <c r="K4" s="8"/>
      <c r="L4" s="8"/>
      <c r="M4" s="10"/>
      <c r="N4" s="6" t="s">
        <v>6</v>
      </c>
    </row>
    <row r="5" spans="1:14">
      <c r="A5" s="11"/>
      <c r="B5" s="12" t="s">
        <v>7</v>
      </c>
      <c r="C5" s="13" t="s">
        <v>8</v>
      </c>
      <c r="D5" s="12" t="s">
        <v>9</v>
      </c>
      <c r="E5" s="12" t="s">
        <v>10</v>
      </c>
      <c r="F5" s="12" t="s">
        <v>11</v>
      </c>
      <c r="G5" s="14" t="s">
        <v>12</v>
      </c>
      <c r="H5" s="12" t="s">
        <v>7</v>
      </c>
      <c r="I5" s="12" t="s">
        <v>13</v>
      </c>
      <c r="J5" s="13" t="s">
        <v>8</v>
      </c>
      <c r="K5" s="15" t="s">
        <v>9</v>
      </c>
      <c r="L5" s="16" t="s">
        <v>11</v>
      </c>
      <c r="M5" s="12" t="s">
        <v>12</v>
      </c>
      <c r="N5" s="11"/>
    </row>
    <row r="6" spans="1:14">
      <c r="A6" s="17" t="s">
        <v>14</v>
      </c>
      <c r="B6" s="18">
        <v>117.51043414</v>
      </c>
      <c r="C6" s="18">
        <v>9.5860900299999994</v>
      </c>
      <c r="D6" s="18">
        <v>34.8779708422</v>
      </c>
      <c r="E6" s="18">
        <v>0.14554099000000001</v>
      </c>
      <c r="F6" s="18">
        <f t="shared" ref="F6:F12" si="0">SUM(B6:E6)</f>
        <v>162.12003600220001</v>
      </c>
      <c r="G6" s="18">
        <f>F6</f>
        <v>162.12003600220001</v>
      </c>
      <c r="H6" s="18">
        <v>71.15669595</v>
      </c>
      <c r="I6" s="18">
        <v>49.081006520000003</v>
      </c>
      <c r="J6" s="18">
        <v>9.2372328420000009</v>
      </c>
      <c r="K6" s="18">
        <v>1.1625373E-2</v>
      </c>
      <c r="L6" s="18">
        <f t="shared" ref="L6:L12" si="1">SUM(H6:K6)</f>
        <v>129.486560685</v>
      </c>
      <c r="M6" s="18">
        <f>L6</f>
        <v>129.486560685</v>
      </c>
      <c r="N6" s="18">
        <f>F6+L6</f>
        <v>291.60659668720001</v>
      </c>
    </row>
    <row r="7" spans="1:14">
      <c r="A7" s="17" t="s">
        <v>15</v>
      </c>
      <c r="B7" s="18">
        <v>104.77761228</v>
      </c>
      <c r="C7" s="18">
        <v>11.62658467</v>
      </c>
      <c r="D7" s="18">
        <v>36.423515583700002</v>
      </c>
      <c r="E7" s="18">
        <v>0.13063585</v>
      </c>
      <c r="F7" s="18">
        <f t="shared" si="0"/>
        <v>152.95834838370001</v>
      </c>
      <c r="G7" s="18">
        <f t="shared" ref="G7:G12" si="2">G6+F7</f>
        <v>315.07838438589999</v>
      </c>
      <c r="H7" s="18">
        <v>69.187029800000005</v>
      </c>
      <c r="I7" s="18">
        <v>49.99214508</v>
      </c>
      <c r="J7" s="18">
        <v>9.3969282251000017</v>
      </c>
      <c r="K7" s="18">
        <v>7.0870689999999997E-3</v>
      </c>
      <c r="L7" s="18">
        <f t="shared" si="1"/>
        <v>128.5831901741</v>
      </c>
      <c r="M7" s="18">
        <f>M6+L7</f>
        <v>258.0697508591</v>
      </c>
      <c r="N7" s="18">
        <f>F7+L7</f>
        <v>281.54153855779998</v>
      </c>
    </row>
    <row r="8" spans="1:14">
      <c r="A8" s="17" t="s">
        <v>16</v>
      </c>
      <c r="B8" s="18">
        <v>144.20667484000001</v>
      </c>
      <c r="C8" s="18">
        <v>11.02881021</v>
      </c>
      <c r="D8" s="18">
        <v>42.893544300000002</v>
      </c>
      <c r="E8" s="18">
        <v>0.17432172000000001</v>
      </c>
      <c r="F8" s="18">
        <f t="shared" si="0"/>
        <v>198.30335106999999</v>
      </c>
      <c r="G8" s="18">
        <f t="shared" si="2"/>
        <v>513.38173545589996</v>
      </c>
      <c r="H8" s="18">
        <v>100.25948482999998</v>
      </c>
      <c r="I8" s="18">
        <v>67.686057199999993</v>
      </c>
      <c r="J8" s="18">
        <v>13.068631782300002</v>
      </c>
      <c r="K8" s="18">
        <v>1.0895128E-2</v>
      </c>
      <c r="L8" s="18">
        <f t="shared" si="1"/>
        <v>181.02506894029995</v>
      </c>
      <c r="M8" s="18">
        <f>M7+L8</f>
        <v>439.09481979939994</v>
      </c>
      <c r="N8" s="18">
        <f>F8+L8</f>
        <v>379.32842001029996</v>
      </c>
    </row>
    <row r="9" spans="1:14">
      <c r="A9" s="17" t="s">
        <v>17</v>
      </c>
      <c r="B9" s="18">
        <v>135.99054583999998</v>
      </c>
      <c r="C9" s="18">
        <v>12.03732033</v>
      </c>
      <c r="D9" s="18">
        <v>39.052182280000004</v>
      </c>
      <c r="E9" s="18">
        <v>0.15500141000000001</v>
      </c>
      <c r="F9" s="18">
        <f t="shared" si="0"/>
        <v>187.23504986</v>
      </c>
      <c r="G9" s="18">
        <f t="shared" si="2"/>
        <v>700.61678531589996</v>
      </c>
      <c r="H9" s="18">
        <v>97.748554919999989</v>
      </c>
      <c r="I9" s="18">
        <v>87.455554579999998</v>
      </c>
      <c r="J9" s="18">
        <v>10.0034434018</v>
      </c>
      <c r="K9" s="18">
        <v>8.9999999999999993E-3</v>
      </c>
      <c r="L9" s="18">
        <f t="shared" si="1"/>
        <v>195.21655290179999</v>
      </c>
      <c r="M9" s="18">
        <f>SUM(M8+L9)</f>
        <v>634.31137270119996</v>
      </c>
      <c r="N9" s="18">
        <f>SUM(F9+L9)</f>
        <v>382.45160276180002</v>
      </c>
    </row>
    <row r="10" spans="1:14">
      <c r="A10" s="17" t="s">
        <v>18</v>
      </c>
      <c r="B10" s="18">
        <v>131.16829376000001</v>
      </c>
      <c r="C10" s="18">
        <v>11.310618949999999</v>
      </c>
      <c r="D10" s="18">
        <v>39.629383240000003</v>
      </c>
      <c r="E10" s="18">
        <v>0.1629061</v>
      </c>
      <c r="F10" s="18">
        <f t="shared" si="0"/>
        <v>182.27120205</v>
      </c>
      <c r="G10" s="18">
        <f t="shared" si="2"/>
        <v>882.88798736590002</v>
      </c>
      <c r="H10" s="18">
        <v>95.575432840000005</v>
      </c>
      <c r="I10" s="18">
        <v>88.042610400000001</v>
      </c>
      <c r="J10" s="18">
        <v>11.0509905133</v>
      </c>
      <c r="K10" s="19">
        <v>6.581628E-3</v>
      </c>
      <c r="L10" s="18">
        <f t="shared" si="1"/>
        <v>194.67561538130002</v>
      </c>
      <c r="M10" s="18">
        <f>SUM(M9+L10)</f>
        <v>828.98698808249992</v>
      </c>
      <c r="N10" s="18">
        <f>SUM(F10+L10)</f>
        <v>376.94681743130002</v>
      </c>
    </row>
    <row r="11" spans="1:14">
      <c r="A11" s="17" t="s">
        <v>19</v>
      </c>
      <c r="B11" s="18">
        <v>130.37799336</v>
      </c>
      <c r="C11" s="18">
        <v>9.8765986999999988</v>
      </c>
      <c r="D11" s="18">
        <v>37.816675780000004</v>
      </c>
      <c r="E11" s="18">
        <v>0.16597023999999999</v>
      </c>
      <c r="F11" s="18">
        <f t="shared" si="0"/>
        <v>178.23723808</v>
      </c>
      <c r="G11" s="18">
        <f t="shared" si="2"/>
        <v>1061.1252254459</v>
      </c>
      <c r="H11" s="18">
        <v>85.897840619999997</v>
      </c>
      <c r="I11" s="18">
        <v>63.456661539999999</v>
      </c>
      <c r="J11" s="18">
        <v>10.824535526900004</v>
      </c>
      <c r="K11" s="19">
        <v>5.9330709999999998E-3</v>
      </c>
      <c r="L11" s="18">
        <f t="shared" si="1"/>
        <v>160.18497075789998</v>
      </c>
      <c r="M11" s="18">
        <f>SUM(M10+L11)</f>
        <v>989.17195884039984</v>
      </c>
      <c r="N11" s="18">
        <f>SUM(F11+L11)</f>
        <v>338.42220883789997</v>
      </c>
    </row>
    <row r="12" spans="1:14">
      <c r="A12" s="17" t="s">
        <v>20</v>
      </c>
      <c r="B12" s="18">
        <v>127.07881251999999</v>
      </c>
      <c r="C12" s="18">
        <v>8.5167943299999997</v>
      </c>
      <c r="D12" s="18">
        <v>38.385807020000001</v>
      </c>
      <c r="E12" s="18">
        <v>0.19777462000000001</v>
      </c>
      <c r="F12" s="18">
        <f t="shared" si="0"/>
        <v>174.17918848999997</v>
      </c>
      <c r="G12" s="18">
        <f t="shared" si="2"/>
        <v>1235.3044139358999</v>
      </c>
      <c r="H12" s="18">
        <v>86.509623940000012</v>
      </c>
      <c r="I12" s="18">
        <v>67.766547159999988</v>
      </c>
      <c r="J12" s="18">
        <v>9.0853104431000009</v>
      </c>
      <c r="K12" s="18">
        <v>5.3046870000000006E-3</v>
      </c>
      <c r="L12" s="18">
        <f t="shared" si="1"/>
        <v>163.36678623010002</v>
      </c>
      <c r="M12" s="18">
        <f>SUM(M11+L12)</f>
        <v>1152.5387450704998</v>
      </c>
      <c r="N12" s="18">
        <f>SUM(F12+L12)</f>
        <v>337.54597472009999</v>
      </c>
    </row>
    <row r="13" spans="1:14">
      <c r="A13" s="17" t="s">
        <v>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>
      <c r="A14" s="17" t="s">
        <v>22</v>
      </c>
      <c r="B14" s="20"/>
      <c r="C14" s="20"/>
      <c r="D14" s="20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1:14">
      <c r="A15" s="17" t="s">
        <v>23</v>
      </c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  <c r="M15" s="20"/>
      <c r="N15" s="20"/>
    </row>
    <row r="16" spans="1:14">
      <c r="A16" s="17" t="s">
        <v>24</v>
      </c>
      <c r="B16" s="20"/>
      <c r="C16" s="20"/>
      <c r="D16" s="20"/>
      <c r="E16" s="20"/>
      <c r="F16" s="21"/>
      <c r="G16" s="20"/>
      <c r="H16" s="20"/>
      <c r="I16" s="20"/>
      <c r="J16" s="20"/>
      <c r="K16" s="20"/>
      <c r="L16" s="20"/>
      <c r="M16" s="20"/>
      <c r="N16" s="20"/>
    </row>
    <row r="17" spans="1:14">
      <c r="A17" s="17" t="s">
        <v>25</v>
      </c>
      <c r="B17" s="20"/>
      <c r="C17" s="20"/>
      <c r="D17" s="20"/>
      <c r="E17" s="20"/>
      <c r="F17" s="21"/>
      <c r="G17" s="20"/>
      <c r="H17" s="20"/>
      <c r="I17" s="20"/>
      <c r="J17" s="20"/>
      <c r="K17" s="20"/>
      <c r="L17" s="20"/>
      <c r="M17" s="20"/>
      <c r="N17" s="20"/>
    </row>
    <row r="18" spans="1:14">
      <c r="A18" s="12" t="s">
        <v>26</v>
      </c>
      <c r="B18" s="18">
        <f>SUM(B6:B17)</f>
        <v>891.11036674000002</v>
      </c>
      <c r="C18" s="18">
        <f>SUM(C6:C17)</f>
        <v>73.982817219999987</v>
      </c>
      <c r="D18" s="18">
        <f>SUM(D6:D17)</f>
        <v>269.07907904590002</v>
      </c>
      <c r="E18" s="18">
        <f>SUM(E6:E17)</f>
        <v>1.1321509299999999</v>
      </c>
      <c r="F18" s="18">
        <f>SUM(F6:F17)</f>
        <v>1235.3044139358999</v>
      </c>
      <c r="G18" s="18" t="s">
        <v>27</v>
      </c>
      <c r="H18" s="18">
        <f>SUM(H6:H17)</f>
        <v>606.33466290000001</v>
      </c>
      <c r="I18" s="18">
        <f>SUM(I6:I17)</f>
        <v>473.48058247999995</v>
      </c>
      <c r="J18" s="18">
        <f>SUM(J6:J17)</f>
        <v>72.66707273450001</v>
      </c>
      <c r="K18" s="18">
        <f>SUM(K6:K17)</f>
        <v>5.6426956E-2</v>
      </c>
      <c r="L18" s="18">
        <f>SUM(L6:L17)</f>
        <v>1152.5387450704998</v>
      </c>
      <c r="M18" s="18" t="s">
        <v>27</v>
      </c>
      <c r="N18" s="18">
        <f>SUM(N6:N17)</f>
        <v>2387.8431590064001</v>
      </c>
    </row>
  </sheetData>
  <mergeCells count="5">
    <mergeCell ref="A2:N2"/>
    <mergeCell ref="A4:A5"/>
    <mergeCell ref="B4:G4"/>
    <mergeCell ref="H4:L4"/>
    <mergeCell ref="N4:N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H25" sqref="H25"/>
    </sheetView>
  </sheetViews>
  <sheetFormatPr defaultRowHeight="13.5"/>
  <cols>
    <col min="1" max="1" width="17.5" customWidth="1"/>
    <col min="6" max="6" width="11.5" customWidth="1"/>
    <col min="7" max="7" width="12.375" customWidth="1"/>
    <col min="8" max="8" width="10.625" customWidth="1"/>
  </cols>
  <sheetData>
    <row r="1" spans="1:8" ht="18.75">
      <c r="A1" s="1" t="s">
        <v>28</v>
      </c>
    </row>
    <row r="2" spans="1:8" ht="20.25">
      <c r="A2" s="22" t="s">
        <v>29</v>
      </c>
      <c r="B2" s="22"/>
      <c r="C2" s="22"/>
      <c r="D2" s="22"/>
      <c r="E2" s="22"/>
      <c r="F2" s="22"/>
      <c r="G2" s="22"/>
      <c r="H2" s="22"/>
    </row>
    <row r="3" spans="1:8">
      <c r="A3" s="23"/>
      <c r="B3" s="23"/>
      <c r="C3" s="23"/>
      <c r="D3" s="24"/>
      <c r="E3" s="24"/>
      <c r="F3" s="23"/>
      <c r="G3" s="23"/>
      <c r="H3" s="23"/>
    </row>
    <row r="4" spans="1:8">
      <c r="A4" s="25" t="s">
        <v>30</v>
      </c>
      <c r="B4" s="25" t="s">
        <v>31</v>
      </c>
      <c r="C4" s="25"/>
      <c r="D4" s="25"/>
      <c r="E4" s="25"/>
      <c r="F4" s="25" t="s">
        <v>32</v>
      </c>
      <c r="G4" s="25"/>
      <c r="H4" s="25"/>
    </row>
    <row r="5" spans="1:8">
      <c r="A5" s="25"/>
      <c r="B5" s="12" t="s">
        <v>33</v>
      </c>
      <c r="C5" s="12" t="s">
        <v>34</v>
      </c>
      <c r="D5" s="26" t="s">
        <v>35</v>
      </c>
      <c r="E5" s="26" t="s">
        <v>36</v>
      </c>
      <c r="F5" s="12" t="s">
        <v>33</v>
      </c>
      <c r="G5" s="12" t="s">
        <v>34</v>
      </c>
      <c r="H5" s="26" t="s">
        <v>35</v>
      </c>
    </row>
    <row r="6" spans="1:8">
      <c r="A6" s="27" t="s">
        <v>37</v>
      </c>
      <c r="B6" s="18">
        <f>SUM(B7:B10)</f>
        <v>174.17918848999997</v>
      </c>
      <c r="C6" s="18">
        <f>SUM(C7:C10)</f>
        <v>166.21855299999996</v>
      </c>
      <c r="D6" s="28">
        <f>(B6-C6)/C6</f>
        <v>4.7892580860092182E-2</v>
      </c>
      <c r="E6" s="28">
        <f>(B6-[1]上月!B2)/[1]上月!B2</f>
        <v>-2.2767686672627914E-2</v>
      </c>
      <c r="F6" s="18">
        <f>SUM(F7:F10)</f>
        <v>1235.3044139359001</v>
      </c>
      <c r="G6" s="18">
        <f>SUM(G7:G10)</f>
        <v>1189.0672529999999</v>
      </c>
      <c r="H6" s="28">
        <f>(F6-G6)/G6</f>
        <v>3.8885236154005999E-2</v>
      </c>
    </row>
    <row r="7" spans="1:8">
      <c r="A7" s="29" t="s">
        <v>38</v>
      </c>
      <c r="B7" s="18">
        <v>127.07881251999999</v>
      </c>
      <c r="C7" s="30">
        <v>120.60883899999999</v>
      </c>
      <c r="D7" s="28">
        <f t="shared" ref="D7:D18" si="0">(B7-C7)/C7</f>
        <v>5.3644273285807828E-2</v>
      </c>
      <c r="E7" s="28">
        <f>(B7-[1]上月!B3)/[1]上月!B3</f>
        <v>-2.5304737057045463E-2</v>
      </c>
      <c r="F7" s="18">
        <v>891.11036674000002</v>
      </c>
      <c r="G7" s="18">
        <v>841.79121900000007</v>
      </c>
      <c r="H7" s="28">
        <f>(F7-G7)/G7</f>
        <v>5.8588337139686822E-2</v>
      </c>
    </row>
    <row r="8" spans="1:8">
      <c r="A8" s="29" t="s">
        <v>39</v>
      </c>
      <c r="B8" s="18">
        <v>8.5167943299999997</v>
      </c>
      <c r="C8" s="30">
        <v>9.556875999999999</v>
      </c>
      <c r="D8" s="28">
        <f>(B8-C8)/C8</f>
        <v>-0.10883071727623121</v>
      </c>
      <c r="E8" s="28">
        <f>(B8-[1]上月!B4)/[1]上月!B4</f>
        <v>-0.13767941892789459</v>
      </c>
      <c r="F8" s="18">
        <v>73.982817219999987</v>
      </c>
      <c r="G8" s="18">
        <v>88.605147000000002</v>
      </c>
      <c r="H8" s="28">
        <f>(F8-G8)/G8</f>
        <v>-0.16502799526984607</v>
      </c>
    </row>
    <row r="9" spans="1:8">
      <c r="A9" s="29" t="s">
        <v>40</v>
      </c>
      <c r="B9" s="18">
        <v>38.385807020000001</v>
      </c>
      <c r="C9" s="30">
        <v>35.874195</v>
      </c>
      <c r="D9" s="28">
        <f>(B9-C9)/C9</f>
        <v>7.0011662143220244E-2</v>
      </c>
      <c r="E9" s="28">
        <f>(B9-[1]上月!B5)/[1]上月!B5</f>
        <v>1.5049742693169029E-2</v>
      </c>
      <c r="F9" s="18">
        <v>269.07907904590002</v>
      </c>
      <c r="G9" s="18">
        <v>257.006415</v>
      </c>
      <c r="H9" s="28">
        <f>(F9-G9)/G9</f>
        <v>4.6974173955541196E-2</v>
      </c>
    </row>
    <row r="10" spans="1:8">
      <c r="A10" s="29" t="s">
        <v>41</v>
      </c>
      <c r="B10" s="18">
        <v>0.19777462000000001</v>
      </c>
      <c r="C10" s="30">
        <v>0.178643</v>
      </c>
      <c r="D10" s="28">
        <f>(B10-C10)/C10</f>
        <v>0.10709414866521508</v>
      </c>
      <c r="E10" s="28">
        <f>(B10-[1]上月!B6)/[1]上月!B6</f>
        <v>0.19162700493775284</v>
      </c>
      <c r="F10" s="18">
        <v>1.1321509299999999</v>
      </c>
      <c r="G10" s="18">
        <v>1.664472</v>
      </c>
      <c r="H10" s="28">
        <f>(F10-G10)/G10</f>
        <v>-0.31981377277599149</v>
      </c>
    </row>
    <row r="11" spans="1:8">
      <c r="A11" s="27" t="s">
        <v>42</v>
      </c>
      <c r="B11" s="18">
        <f>SUM(B12:B15)</f>
        <v>163.36678623010002</v>
      </c>
      <c r="C11" s="18">
        <f>SUM(C12:C15)</f>
        <v>157.80650203579998</v>
      </c>
      <c r="D11" s="28">
        <f t="shared" si="0"/>
        <v>3.5234823169951718E-2</v>
      </c>
      <c r="E11" s="28">
        <f>(B11-[1]上月!B7)/[1]上月!B7</f>
        <v>1.9863383294609883E-2</v>
      </c>
      <c r="F11" s="18">
        <f>SUM(F12:F15)</f>
        <v>1152.5387450704998</v>
      </c>
      <c r="G11" s="18">
        <f>SUM(G12:G15)</f>
        <v>1077.4866580859</v>
      </c>
      <c r="H11" s="28">
        <f t="shared" ref="H11:H18" si="1">(F11-G11)/G11</f>
        <v>6.9654771519794018E-2</v>
      </c>
    </row>
    <row r="12" spans="1:8">
      <c r="A12" s="31" t="s">
        <v>43</v>
      </c>
      <c r="B12" s="18">
        <v>86.509623940000012</v>
      </c>
      <c r="C12" s="18">
        <v>77.602539550000003</v>
      </c>
      <c r="D12" s="28">
        <f t="shared" si="0"/>
        <v>0.11477825908340403</v>
      </c>
      <c r="E12" s="28">
        <f>(B12-[1]上月!B8)/[1]上月!B8</f>
        <v>7.1222200183874065E-3</v>
      </c>
      <c r="F12" s="18">
        <v>606.33466290000001</v>
      </c>
      <c r="G12" s="18">
        <v>570.15964111999995</v>
      </c>
      <c r="H12" s="28">
        <f t="shared" si="1"/>
        <v>6.3447180703529324E-2</v>
      </c>
    </row>
    <row r="13" spans="1:8">
      <c r="A13" s="31" t="s">
        <v>44</v>
      </c>
      <c r="B13" s="18">
        <v>67.766547159999988</v>
      </c>
      <c r="C13" s="18">
        <v>70.779946459999991</v>
      </c>
      <c r="D13" s="28">
        <f t="shared" si="0"/>
        <v>-4.2574195809867862E-2</v>
      </c>
      <c r="E13" s="28">
        <f>(B13-[1]上月!B9)/[1]上月!B9</f>
        <v>6.791856860107974E-2</v>
      </c>
      <c r="F13" s="18">
        <v>473.48058247999995</v>
      </c>
      <c r="G13" s="18">
        <v>424.60320580000007</v>
      </c>
      <c r="H13" s="28">
        <f t="shared" si="1"/>
        <v>0.11511306559240274</v>
      </c>
    </row>
    <row r="14" spans="1:8">
      <c r="A14" s="31" t="s">
        <v>45</v>
      </c>
      <c r="B14" s="18">
        <v>9.0853104431000009</v>
      </c>
      <c r="C14" s="18">
        <v>9.4176361517999982</v>
      </c>
      <c r="D14" s="28">
        <f>(B14-C14)/C14</f>
        <v>-3.5287592697715309E-2</v>
      </c>
      <c r="E14" s="28">
        <f>(B14-[1]上月!B10)/[1]上月!B10</f>
        <v>-0.16067433835639991</v>
      </c>
      <c r="F14" s="18">
        <v>72.66707273450001</v>
      </c>
      <c r="G14" s="18">
        <v>82.680376792900006</v>
      </c>
      <c r="H14" s="28">
        <f t="shared" si="1"/>
        <v>-0.1211085924714831</v>
      </c>
    </row>
    <row r="15" spans="1:8">
      <c r="A15" s="31" t="s">
        <v>46</v>
      </c>
      <c r="B15" s="19">
        <v>5.3046870000000006E-3</v>
      </c>
      <c r="C15" s="18">
        <v>6.3798740000000007E-3</v>
      </c>
      <c r="D15" s="28">
        <f>(B15-C15)/C15</f>
        <v>-0.1685279364451398</v>
      </c>
      <c r="E15" s="28">
        <f>(B15-[1]上月!B11)/[1]上月!B11</f>
        <v>-0.10591209847311775</v>
      </c>
      <c r="F15" s="18">
        <v>5.6426956E-2</v>
      </c>
      <c r="G15" s="18">
        <v>4.3434372999999998E-2</v>
      </c>
      <c r="H15" s="28">
        <f t="shared" si="1"/>
        <v>0.29913135847500327</v>
      </c>
    </row>
    <row r="16" spans="1:8">
      <c r="A16" s="27" t="s">
        <v>47</v>
      </c>
      <c r="B16" s="18">
        <f>B6+B11</f>
        <v>337.54597472009999</v>
      </c>
      <c r="C16" s="18">
        <f>SUM(C17:C21)</f>
        <v>324.02505503579999</v>
      </c>
      <c r="D16" s="28">
        <f t="shared" si="0"/>
        <v>4.1728006751842489E-2</v>
      </c>
      <c r="E16" s="28">
        <f>(B16-[1]上月!B12)/[1]上月!B12</f>
        <v>-2.5891743949336575E-3</v>
      </c>
      <c r="F16" s="18">
        <f>F6+F11</f>
        <v>2387.8431590064001</v>
      </c>
      <c r="G16" s="18">
        <f>G6+G11</f>
        <v>2266.5539110858999</v>
      </c>
      <c r="H16" s="28">
        <f t="shared" si="1"/>
        <v>5.3512624309205531E-2</v>
      </c>
    </row>
    <row r="17" spans="1:8">
      <c r="A17" s="31" t="s">
        <v>48</v>
      </c>
      <c r="B17" s="18">
        <f>B7+B12</f>
        <v>213.58843646</v>
      </c>
      <c r="C17" s="18">
        <f>C7+C12</f>
        <v>198.21137855000001</v>
      </c>
      <c r="D17" s="28">
        <f>(B17-C17)/C17</f>
        <v>7.7579087651221984E-2</v>
      </c>
      <c r="E17" s="28">
        <f>(B17-[1]上月!B13)/[1]上月!B13</f>
        <v>-1.2425787340847958E-2</v>
      </c>
      <c r="F17" s="18">
        <f>F7+F12</f>
        <v>1497.44502964</v>
      </c>
      <c r="G17" s="18">
        <f>G7+G12</f>
        <v>1411.95086012</v>
      </c>
      <c r="H17" s="28">
        <f t="shared" si="1"/>
        <v>6.0550385948087433E-2</v>
      </c>
    </row>
    <row r="18" spans="1:8">
      <c r="A18" s="31" t="s">
        <v>49</v>
      </c>
      <c r="B18" s="18">
        <f>B13</f>
        <v>67.766547159999988</v>
      </c>
      <c r="C18" s="18">
        <f>C13</f>
        <v>70.779946459999991</v>
      </c>
      <c r="D18" s="28">
        <f t="shared" si="0"/>
        <v>-4.2574195809867862E-2</v>
      </c>
      <c r="E18" s="28">
        <f>(B18-[1]上月!B14)/[1]上月!B14</f>
        <v>6.791856860107974E-2</v>
      </c>
      <c r="F18" s="18">
        <f>F13</f>
        <v>473.48058247999995</v>
      </c>
      <c r="G18" s="18">
        <f>G13</f>
        <v>424.60320580000007</v>
      </c>
      <c r="H18" s="28">
        <f t="shared" si="1"/>
        <v>0.11511306559240274</v>
      </c>
    </row>
    <row r="19" spans="1:8">
      <c r="A19" s="31" t="s">
        <v>50</v>
      </c>
      <c r="B19" s="18">
        <f>B8+B14</f>
        <v>17.602104773100002</v>
      </c>
      <c r="C19" s="18">
        <f>C8+C14</f>
        <v>18.974512151799999</v>
      </c>
      <c r="D19" s="28">
        <f>(B19-C19)/C19</f>
        <v>-7.2328994164406205E-2</v>
      </c>
      <c r="E19" s="28">
        <f>(B19-[1]上月!B15)/[1]上月!B15</f>
        <v>-0.14970336503460663</v>
      </c>
      <c r="F19" s="18">
        <f>F8+F14</f>
        <v>146.6498899545</v>
      </c>
      <c r="G19" s="18">
        <f>G8+G14</f>
        <v>171.28552379289999</v>
      </c>
      <c r="H19" s="28">
        <f>(F19-G19)/G19</f>
        <v>-0.14382788044707592</v>
      </c>
    </row>
    <row r="20" spans="1:8">
      <c r="A20" s="31" t="s">
        <v>51</v>
      </c>
      <c r="B20" s="18">
        <f>B9+B15</f>
        <v>38.391111707</v>
      </c>
      <c r="C20" s="18">
        <f>C9+C15</f>
        <v>35.880574873999997</v>
      </c>
      <c r="D20" s="28">
        <f>(B20-C20)/C20</f>
        <v>6.9969247756373157E-2</v>
      </c>
      <c r="E20" s="28">
        <f>(B20-[1]上月!B16)/[1]上月!B16</f>
        <v>1.5030767926125331E-2</v>
      </c>
      <c r="F20" s="18">
        <f>F9+F15</f>
        <v>269.13550600190001</v>
      </c>
      <c r="G20" s="18">
        <f>G9+G15</f>
        <v>257.04984937300003</v>
      </c>
      <c r="H20" s="28">
        <f>(F20-G20)/G20</f>
        <v>4.7016781602399318E-2</v>
      </c>
    </row>
    <row r="21" spans="1:8">
      <c r="A21" s="31" t="s">
        <v>52</v>
      </c>
      <c r="B21" s="18">
        <f>B10</f>
        <v>0.19777462000000001</v>
      </c>
      <c r="C21" s="18">
        <f>C10</f>
        <v>0.178643</v>
      </c>
      <c r="D21" s="28">
        <f>(B21-C21)/C21</f>
        <v>0.10709414866521508</v>
      </c>
      <c r="E21" s="28">
        <f>(B21-[1]上月!B17)/[1]上月!B17</f>
        <v>0.19162700493775284</v>
      </c>
      <c r="F21" s="18">
        <f>F10</f>
        <v>1.1321509299999999</v>
      </c>
      <c r="G21" s="18">
        <f>G10</f>
        <v>1.664472</v>
      </c>
      <c r="H21" s="28">
        <f>(F21-G21)/G21</f>
        <v>-0.31981377277599149</v>
      </c>
    </row>
  </sheetData>
  <mergeCells count="4">
    <mergeCell ref="A2:H2"/>
    <mergeCell ref="A4:A5"/>
    <mergeCell ref="B4:E4"/>
    <mergeCell ref="F4:H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sqref="A1:M38"/>
    </sheetView>
  </sheetViews>
  <sheetFormatPr defaultRowHeight="13.5"/>
  <sheetData>
    <row r="1" spans="1:13" ht="21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5">
      <c r="A2" s="34"/>
      <c r="B2" s="35"/>
      <c r="C2" s="36"/>
      <c r="D2" s="35"/>
      <c r="E2" s="36"/>
      <c r="F2" s="35"/>
      <c r="G2" s="36"/>
      <c r="H2" s="35"/>
      <c r="I2" s="36"/>
      <c r="J2" s="35"/>
      <c r="K2" s="36"/>
      <c r="L2" s="37" t="s">
        <v>54</v>
      </c>
      <c r="M2" s="37"/>
    </row>
    <row r="3" spans="1:13">
      <c r="A3" s="38" t="s">
        <v>55</v>
      </c>
      <c r="B3" s="38" t="s">
        <v>56</v>
      </c>
      <c r="C3" s="39"/>
      <c r="D3" s="39"/>
      <c r="E3" s="39"/>
      <c r="F3" s="38" t="s">
        <v>57</v>
      </c>
      <c r="G3" s="39"/>
      <c r="H3" s="39"/>
      <c r="I3" s="39"/>
      <c r="J3" s="38" t="s">
        <v>58</v>
      </c>
      <c r="K3" s="39"/>
      <c r="L3" s="39"/>
      <c r="M3" s="39"/>
    </row>
    <row r="4" spans="1:13">
      <c r="A4" s="38"/>
      <c r="B4" s="40" t="s">
        <v>59</v>
      </c>
      <c r="C4" s="41"/>
      <c r="D4" s="38" t="s">
        <v>60</v>
      </c>
      <c r="E4" s="39"/>
      <c r="F4" s="40" t="s">
        <v>59</v>
      </c>
      <c r="G4" s="41"/>
      <c r="H4" s="38" t="s">
        <v>60</v>
      </c>
      <c r="I4" s="39"/>
      <c r="J4" s="40" t="s">
        <v>59</v>
      </c>
      <c r="K4" s="41"/>
      <c r="L4" s="38" t="s">
        <v>60</v>
      </c>
      <c r="M4" s="39"/>
    </row>
    <row r="5" spans="1:13">
      <c r="A5" s="38"/>
      <c r="B5" s="42" t="s">
        <v>61</v>
      </c>
      <c r="C5" s="43" t="s">
        <v>62</v>
      </c>
      <c r="D5" s="44" t="s">
        <v>63</v>
      </c>
      <c r="E5" s="43" t="s">
        <v>62</v>
      </c>
      <c r="F5" s="42" t="s">
        <v>61</v>
      </c>
      <c r="G5" s="43" t="s">
        <v>62</v>
      </c>
      <c r="H5" s="42" t="s">
        <v>63</v>
      </c>
      <c r="I5" s="43" t="s">
        <v>62</v>
      </c>
      <c r="J5" s="42" t="s">
        <v>61</v>
      </c>
      <c r="K5" s="43" t="s">
        <v>62</v>
      </c>
      <c r="L5" s="42" t="s">
        <v>63</v>
      </c>
      <c r="M5" s="43" t="s">
        <v>62</v>
      </c>
    </row>
    <row r="6" spans="1:13">
      <c r="A6" s="38"/>
      <c r="B6" s="42"/>
      <c r="C6" s="45" t="s">
        <v>64</v>
      </c>
      <c r="D6" s="46"/>
      <c r="E6" s="45" t="s">
        <v>64</v>
      </c>
      <c r="F6" s="42"/>
      <c r="G6" s="45" t="s">
        <v>64</v>
      </c>
      <c r="H6" s="42"/>
      <c r="I6" s="45" t="s">
        <v>64</v>
      </c>
      <c r="J6" s="42"/>
      <c r="K6" s="45" t="s">
        <v>64</v>
      </c>
      <c r="L6" s="42"/>
      <c r="M6" s="45" t="s">
        <v>64</v>
      </c>
    </row>
    <row r="7" spans="1:13">
      <c r="A7" s="47" t="s">
        <v>65</v>
      </c>
      <c r="B7" s="48">
        <v>36225.344599999997</v>
      </c>
      <c r="C7" s="49">
        <f>(B7-[2]与16年同期销量比较!B4)/[2]与16年同期销量比较!B4*100</f>
        <v>-2.4006264621244102</v>
      </c>
      <c r="D7" s="48">
        <v>263668.53940000001</v>
      </c>
      <c r="E7" s="49">
        <f>(D7-[2]与16年同期销量比较!C4)/[2]与16年同期销量比较!C4*100</f>
        <v>-6.352960760937985</v>
      </c>
      <c r="F7" s="48">
        <v>48028.562600000005</v>
      </c>
      <c r="G7" s="49">
        <f>(F7-[2]与16年同期销量比较!D4)/[2]与16年同期销量比较!D4*100</f>
        <v>-10.259486621291991</v>
      </c>
      <c r="H7" s="48">
        <v>351940.54010000004</v>
      </c>
      <c r="I7" s="49">
        <f>(H7-[2]与16年同期销量比较!E4)/[2]与16年同期销量比较!E4*100</f>
        <v>7.6466641269568303</v>
      </c>
      <c r="J7" s="50">
        <f>B7+F7</f>
        <v>84253.907200000001</v>
      </c>
      <c r="K7" s="49">
        <f>(J7-[2]与16年同期销量比较!F4)/[2]与16年同期销量比较!F4*100</f>
        <v>-7.0411938950470789</v>
      </c>
      <c r="L7" s="50">
        <f>D7+H7</f>
        <v>615609.07949999999</v>
      </c>
      <c r="M7" s="49">
        <f>(L7-[2]与16年同期销量比较!I4)/[2]与16年同期销量比较!I4*100</f>
        <v>1.1689344465003475</v>
      </c>
    </row>
    <row r="8" spans="1:13">
      <c r="A8" s="47" t="s">
        <v>66</v>
      </c>
      <c r="B8" s="48">
        <v>29124.2078</v>
      </c>
      <c r="C8" s="49">
        <f>(B8-[2]与16年同期销量比较!B5)/[2]与16年同期销量比较!B5*100</f>
        <v>-1.1611620844922836</v>
      </c>
      <c r="D8" s="48">
        <v>225208.90470000001</v>
      </c>
      <c r="E8" s="49">
        <f>(D8-[2]与16年同期销量比较!C5)/[2]与16年同期销量比较!C5*100</f>
        <v>0.41271682125170461</v>
      </c>
      <c r="F8" s="48">
        <v>29775.626299999996</v>
      </c>
      <c r="G8" s="49">
        <f>(F8-[2]与16年同期销量比较!D5)/[2]与16年同期销量比较!D5*100</f>
        <v>14.018715777561926</v>
      </c>
      <c r="H8" s="48">
        <v>172334.22369999997</v>
      </c>
      <c r="I8" s="49">
        <f>(H8-[2]与16年同期销量比较!E5)/[2]与16年同期销量比较!E5*100</f>
        <v>-8.2698081572042863</v>
      </c>
      <c r="J8" s="50">
        <f>B8+F8</f>
        <v>58899.834099999993</v>
      </c>
      <c r="K8" s="49">
        <f>(J8-[2]与16年同期销量比较!F5)/[2]与16年同期销量比较!F5*100</f>
        <v>5.9710844109724848</v>
      </c>
      <c r="L8" s="50">
        <f>D8+H8</f>
        <v>397543.12839999999</v>
      </c>
      <c r="M8" s="49">
        <f>(L8-[2]与16年同期销量比较!I5)/[2]与16年同期销量比较!I5*100</f>
        <v>-3.5450091860257604</v>
      </c>
    </row>
    <row r="9" spans="1:13">
      <c r="A9" s="47" t="s">
        <v>67</v>
      </c>
      <c r="B9" s="48">
        <v>42388.213000000003</v>
      </c>
      <c r="C9" s="49">
        <f>(B9-[2]与16年同期销量比较!B6)/[2]与16年同期销量比较!B6*100</f>
        <v>-3.1064769616165138</v>
      </c>
      <c r="D9" s="48">
        <v>327017.06579999998</v>
      </c>
      <c r="E9" s="49">
        <f>(D9-[2]与16年同期销量比较!C6)/[2]与16年同期销量比较!C6*100</f>
        <v>-12.857875414263239</v>
      </c>
      <c r="F9" s="48">
        <v>59573.8534</v>
      </c>
      <c r="G9" s="49">
        <f>(F9-[2]与16年同期销量比较!D6)/[2]与16年同期销量比较!D6*100</f>
        <v>-35.668106002838442</v>
      </c>
      <c r="H9" s="48">
        <v>591745.30900000001</v>
      </c>
      <c r="I9" s="49">
        <f>(H9-[2]与16年同期销量比较!E6)/[2]与16年同期销量比较!E6*100</f>
        <v>-7.616365825133026</v>
      </c>
      <c r="J9" s="50">
        <f t="shared" ref="J9:J38" si="0">B9+F9</f>
        <v>101962.06640000001</v>
      </c>
      <c r="K9" s="49">
        <f>(J9-[2]与16年同期销量比较!F6)/[2]与16年同期销量比较!F6*100</f>
        <v>-25.220957818782651</v>
      </c>
      <c r="L9" s="50">
        <f t="shared" ref="L9:L38" si="1">D9+H9</f>
        <v>918762.37479999999</v>
      </c>
      <c r="M9" s="49">
        <f>(L9-[2]与16年同期销量比较!I6)/[2]与16年同期销量比较!I6*100</f>
        <v>-9.5527469380053773</v>
      </c>
    </row>
    <row r="10" spans="1:13">
      <c r="A10" s="47" t="s">
        <v>68</v>
      </c>
      <c r="B10" s="48">
        <v>34985.667000000001</v>
      </c>
      <c r="C10" s="49">
        <f>(B10-[2]与16年同期销量比较!B7)/[2]与16年同期销量比较!B7*100</f>
        <v>-5.8427845352043306</v>
      </c>
      <c r="D10" s="48">
        <v>246109.79380000001</v>
      </c>
      <c r="E10" s="49">
        <f>(D10-[2]与16年同期销量比较!C7)/[2]与16年同期销量比较!C7*100</f>
        <v>-1.0328510810373484</v>
      </c>
      <c r="F10" s="48">
        <v>42671.676099999997</v>
      </c>
      <c r="G10" s="49">
        <f>(F10-[2]与16年同期销量比较!D7)/[2]与16年同期销量比较!D7*100</f>
        <v>137.89072337101652</v>
      </c>
      <c r="H10" s="48">
        <v>159215.2689</v>
      </c>
      <c r="I10" s="49">
        <f>(H10-[2]与16年同期销量比较!E7)/[2]与16年同期销量比较!E7*100</f>
        <v>30.894086598345538</v>
      </c>
      <c r="J10" s="50">
        <f t="shared" si="0"/>
        <v>77657.343099999998</v>
      </c>
      <c r="K10" s="49">
        <f>(J10-[2]与16年同期销量比较!F7)/[2]与16年同期销量比较!F7*100</f>
        <v>40.953852177323988</v>
      </c>
      <c r="L10" s="50">
        <f t="shared" si="1"/>
        <v>405325.06270000001</v>
      </c>
      <c r="M10" s="49">
        <f>(L10-[2]与16年同期销量比较!I7)/[2]与16年同期销量比较!I7*100</f>
        <v>9.4541343412398327</v>
      </c>
    </row>
    <row r="11" spans="1:13">
      <c r="A11" s="47" t="s">
        <v>69</v>
      </c>
      <c r="B11" s="48">
        <v>45116.857199999999</v>
      </c>
      <c r="C11" s="49">
        <f>(B11-[2]与16年同期销量比较!B8)/[2]与16年同期销量比较!B8*100</f>
        <v>9.1248654891550789</v>
      </c>
      <c r="D11" s="48">
        <v>374235.26280000003</v>
      </c>
      <c r="E11" s="49">
        <f>(D11-[2]与16年同期销量比较!C8)/[2]与16年同期销量比较!C8*100</f>
        <v>7.4184241692217556</v>
      </c>
      <c r="F11" s="48">
        <v>32705.6175</v>
      </c>
      <c r="G11" s="49">
        <f>(F11-[2]与16年同期销量比较!D8)/[2]与16年同期销量比较!D8*100</f>
        <v>-11.321525797123623</v>
      </c>
      <c r="H11" s="48">
        <v>257358.25850000003</v>
      </c>
      <c r="I11" s="49">
        <f>(H11-[2]与16年同期销量比较!E8)/[2]与16年同期销量比较!E8*100</f>
        <v>-4.2673506309318006</v>
      </c>
      <c r="J11" s="50">
        <f t="shared" si="0"/>
        <v>77822.474699999992</v>
      </c>
      <c r="K11" s="49">
        <f>(J11-[2]与16年同期销量比较!F8)/[2]与16年同期销量比较!F8*100</f>
        <v>-0.51504861209138719</v>
      </c>
      <c r="L11" s="50">
        <f t="shared" si="1"/>
        <v>631593.52130000002</v>
      </c>
      <c r="M11" s="49">
        <f>(L11-[2]与16年同期销量比较!I8)/[2]与16年同期销量比较!I8*100</f>
        <v>2.3286878636828012</v>
      </c>
    </row>
    <row r="12" spans="1:13">
      <c r="A12" s="47" t="s">
        <v>70</v>
      </c>
      <c r="B12" s="48">
        <v>79218.128200000006</v>
      </c>
      <c r="C12" s="49">
        <f>(B12-[2]与16年同期销量比较!B9)/[2]与16年同期销量比较!B9*100</f>
        <v>-0.61294955291707109</v>
      </c>
      <c r="D12" s="48">
        <v>622755.39419999998</v>
      </c>
      <c r="E12" s="49">
        <f>(D12-[2]与16年同期销量比较!C9)/[2]与16年同期销量比较!C9*100</f>
        <v>-4.3065219868593614</v>
      </c>
      <c r="F12" s="48">
        <v>35074.656999999999</v>
      </c>
      <c r="G12" s="49">
        <f>(F12-[2]与16年同期销量比较!D9)/[2]与16年同期销量比较!D9*100</f>
        <v>-25.315904622629166</v>
      </c>
      <c r="H12" s="48">
        <v>259344.73450000002</v>
      </c>
      <c r="I12" s="49">
        <f>(H12-[2]与16年同期销量比较!E9)/[2]与16年同期销量比较!E9*100</f>
        <v>-24.025596867043653</v>
      </c>
      <c r="J12" s="50">
        <f t="shared" si="0"/>
        <v>114292.78520000001</v>
      </c>
      <c r="K12" s="49">
        <f>(J12-[2]与16年同期销量比较!F9)/[2]与16年同期销量比较!F9*100</f>
        <v>-9.7717373185390244</v>
      </c>
      <c r="L12" s="50">
        <f t="shared" si="1"/>
        <v>882100.1287</v>
      </c>
      <c r="M12" s="49">
        <f>(L12-[2]与16年同期销量比较!I9)/[2]与16年同期销量比较!I9*100</f>
        <v>-11.091117203069501</v>
      </c>
    </row>
    <row r="13" spans="1:13">
      <c r="A13" s="47" t="s">
        <v>71</v>
      </c>
      <c r="B13" s="48">
        <v>24990.433499999999</v>
      </c>
      <c r="C13" s="49">
        <f>(B13-[2]与16年同期销量比较!B10)/[2]与16年同期销量比较!B10*100</f>
        <v>-13.565715548632017</v>
      </c>
      <c r="D13" s="48">
        <v>191526.6667</v>
      </c>
      <c r="E13" s="49">
        <f>(D13-[2]与16年同期销量比较!C10)/[2]与16年同期销量比较!C10*100</f>
        <v>-7.373110390414646</v>
      </c>
      <c r="F13" s="48">
        <v>24244.761400000003</v>
      </c>
      <c r="G13" s="49">
        <f>(F13-[2]与16年同期销量比较!D10)/[2]与16年同期销量比较!D10*100</f>
        <v>-21.513260085638027</v>
      </c>
      <c r="H13" s="48">
        <v>206526.86559999999</v>
      </c>
      <c r="I13" s="49">
        <f>(H13-[2]与16年同期销量比较!E10)/[2]与16年同期销量比较!E10*100</f>
        <v>-10.118158387180253</v>
      </c>
      <c r="J13" s="50">
        <f t="shared" si="0"/>
        <v>49235.194900000002</v>
      </c>
      <c r="K13" s="49">
        <f>(J13-[2]与16年同期销量比较!F10)/[2]与16年同期销量比较!F10*100</f>
        <v>-17.670896629012034</v>
      </c>
      <c r="L13" s="50">
        <f t="shared" si="1"/>
        <v>398053.53229999996</v>
      </c>
      <c r="M13" s="49">
        <f>(L13-[2]与16年同期销量比较!I10)/[2]与16年同期销量比较!I10*100</f>
        <v>-8.8179590548659394</v>
      </c>
    </row>
    <row r="14" spans="1:13">
      <c r="A14" s="47" t="s">
        <v>72</v>
      </c>
      <c r="B14" s="48">
        <v>34762.709799999997</v>
      </c>
      <c r="C14" s="49">
        <f>(B14-[2]与16年同期销量比较!B11)/[2]与16年同期销量比较!B11*100</f>
        <v>-5.3818201910234631</v>
      </c>
      <c r="D14" s="48">
        <v>280030.93829999998</v>
      </c>
      <c r="E14" s="49">
        <f>(D14-[2]与16年同期销量比较!C11)/[2]与16年同期销量比较!C11*100</f>
        <v>-7.1967072588714167</v>
      </c>
      <c r="F14" s="48">
        <v>47774.6</v>
      </c>
      <c r="G14" s="49">
        <f>(F14-[2]与16年同期销量比较!D11)/[2]与16年同期销量比较!D11*100</f>
        <v>17.980245642089336</v>
      </c>
      <c r="H14" s="48">
        <v>343919.8149</v>
      </c>
      <c r="I14" s="49">
        <f>(H14-[2]与16年同期销量比较!E11)/[2]与16年同期销量比较!E11*100</f>
        <v>6.9971974960495817</v>
      </c>
      <c r="J14" s="50">
        <f t="shared" si="0"/>
        <v>82537.309799999988</v>
      </c>
      <c r="K14" s="49">
        <f>(J14-[2]与16年同期销量比较!F11)/[2]与16年同期销量比较!F11*100</f>
        <v>6.8669380726512586</v>
      </c>
      <c r="L14" s="50">
        <f t="shared" si="1"/>
        <v>623950.75319999992</v>
      </c>
      <c r="M14" s="49">
        <f>(L14-[2]与16年同期销量比较!I11)/[2]与16年同期销量比较!I11*100</f>
        <v>0.12439138009124991</v>
      </c>
    </row>
    <row r="15" spans="1:13">
      <c r="A15" s="47" t="s">
        <v>73</v>
      </c>
      <c r="B15" s="48">
        <v>38481.037799999998</v>
      </c>
      <c r="C15" s="49">
        <f>(B15-[2]与16年同期销量比较!B12)/[2]与16年同期销量比较!B12*100</f>
        <v>4.6268901256956907</v>
      </c>
      <c r="D15" s="48">
        <v>277444.33649999998</v>
      </c>
      <c r="E15" s="49">
        <f>(D15-[2]与16年同期销量比较!C12)/[2]与16年同期销量比较!C12*100</f>
        <v>9.7333886975189632</v>
      </c>
      <c r="F15" s="48">
        <v>24470.614699999998</v>
      </c>
      <c r="G15" s="49">
        <f>(F15-[2]与16年同期销量比较!D12)/[2]与16年同期销量比较!D12*100</f>
        <v>0.45560831214916664</v>
      </c>
      <c r="H15" s="48">
        <v>174979.6422</v>
      </c>
      <c r="I15" s="49">
        <f>(H15-[2]与16年同期销量比较!E12)/[2]与16年同期销量比较!E12*100</f>
        <v>-4.8771649472183001E-2</v>
      </c>
      <c r="J15" s="50">
        <f t="shared" si="0"/>
        <v>62951.652499999997</v>
      </c>
      <c r="K15" s="49">
        <f>(J15-[2]与16年同期销量比较!F12)/[2]与16年同期销量比较!F12*100</f>
        <v>2.9649231579128839</v>
      </c>
      <c r="L15" s="50">
        <f t="shared" si="1"/>
        <v>452423.97869999998</v>
      </c>
      <c r="M15" s="49">
        <f>(L15-[2]与16年同期销量比较!I12)/[2]与16年同期销量比较!I12*100</f>
        <v>5.7312519325034188</v>
      </c>
    </row>
    <row r="16" spans="1:13">
      <c r="A16" s="47" t="s">
        <v>74</v>
      </c>
      <c r="B16" s="48">
        <v>144342.53150000001</v>
      </c>
      <c r="C16" s="49">
        <f>(B16-[2]与16年同期销量比较!B13)/[2]与16年同期销量比较!B13*100</f>
        <v>-5.0529872526957709</v>
      </c>
      <c r="D16" s="48">
        <v>824475.31149999995</v>
      </c>
      <c r="E16" s="49">
        <f>(D16-[2]与16年同期销量比较!C13)/[2]与16年同期销量比较!C13*100</f>
        <v>-1.2331915600857688</v>
      </c>
      <c r="F16" s="48">
        <v>148203.127331</v>
      </c>
      <c r="G16" s="49">
        <f>(F16-[2]与16年同期销量比较!D13)/[2]与16年同期销量比较!D13*100</f>
        <v>2.6757975258583535</v>
      </c>
      <c r="H16" s="48">
        <v>1101590.1312450001</v>
      </c>
      <c r="I16" s="49">
        <f>(H16-[2]与16年同期销量比较!E13)/[2]与16年同期销量比较!E13*100</f>
        <v>9.0490200056782797</v>
      </c>
      <c r="J16" s="50">
        <f t="shared" si="0"/>
        <v>292545.65883099998</v>
      </c>
      <c r="K16" s="49">
        <f>(J16-[2]与16年同期销量比较!F13)/[2]与16年同期销量比较!F13*100</f>
        <v>-1.2887815187068998</v>
      </c>
      <c r="L16" s="50">
        <f t="shared" si="1"/>
        <v>1926065.4427450001</v>
      </c>
      <c r="M16" s="49">
        <f>(L16-[2]与16年同期销量比较!I13)/[2]与16年同期销量比较!I13*100</f>
        <v>4.3967069452608341</v>
      </c>
    </row>
    <row r="17" spans="1:13">
      <c r="A17" s="47" t="s">
        <v>75</v>
      </c>
      <c r="B17" s="48">
        <v>136657.68400000001</v>
      </c>
      <c r="C17" s="49">
        <f>(B17-[2]与16年同期销量比较!B14)/[2]与16年同期销量比较!B14*100</f>
        <v>4.9599235390941736</v>
      </c>
      <c r="D17" s="48">
        <v>892884.84250000003</v>
      </c>
      <c r="E17" s="49">
        <f>(D17-[2]与16年同期销量比较!C14)/[2]与16年同期销量比较!C14*100</f>
        <v>3.1094597727821158</v>
      </c>
      <c r="F17" s="48">
        <v>125788.02550000002</v>
      </c>
      <c r="G17" s="49">
        <f>(F17-[2]与16年同期销量比较!D14)/[2]与16年同期销量比较!D14*100</f>
        <v>33.234241436723032</v>
      </c>
      <c r="H17" s="48">
        <v>807227.03980000003</v>
      </c>
      <c r="I17" s="49">
        <f>(H17-[2]与16年同期销量比较!E14)/[2]与16年同期销量比较!E14*100</f>
        <v>12.84054801151947</v>
      </c>
      <c r="J17" s="50">
        <f t="shared" si="0"/>
        <v>262445.7095</v>
      </c>
      <c r="K17" s="49">
        <f>(J17-[2]与16年同期销量比较!F14)/[2]与16年同期销量比较!F14*100</f>
        <v>16.844520446343406</v>
      </c>
      <c r="L17" s="50">
        <f t="shared" si="1"/>
        <v>1700111.8823000002</v>
      </c>
      <c r="M17" s="49">
        <f>(L17-[2]与16年同期销量比较!I14)/[2]与16年同期销量比较!I14*100</f>
        <v>7.5116620926838822</v>
      </c>
    </row>
    <row r="18" spans="1:13">
      <c r="A18" s="47" t="s">
        <v>76</v>
      </c>
      <c r="B18" s="48">
        <v>55384.879200000003</v>
      </c>
      <c r="C18" s="49">
        <f>(B18-[2]与16年同期销量比较!B15)/[2]与16年同期销量比较!B15*100</f>
        <v>-7.335309715901829</v>
      </c>
      <c r="D18" s="48">
        <v>421135.75949999999</v>
      </c>
      <c r="E18" s="49">
        <f>(D18-[2]与16年同期销量比较!C15)/[2]与16年同期销量比较!C15*100</f>
        <v>6.43228838977425</v>
      </c>
      <c r="F18" s="48">
        <v>45701.023300000001</v>
      </c>
      <c r="G18" s="49">
        <f>(F18-[2]与16年同期销量比较!D15)/[2]与16年同期销量比较!D15*100</f>
        <v>-9.3540443689363038</v>
      </c>
      <c r="H18" s="48">
        <v>284633.2156</v>
      </c>
      <c r="I18" s="49">
        <f>(H18-[2]与16年同期销量比较!E15)/[2]与16年同期销量比较!E15*100</f>
        <v>-8.8183129446933641</v>
      </c>
      <c r="J18" s="50">
        <f t="shared" si="0"/>
        <v>101085.9025</v>
      </c>
      <c r="K18" s="49">
        <f>(J18-[2]与16年同期销量比较!F15)/[2]与16年同期销量比较!F15*100</f>
        <v>-8.2590068058911754</v>
      </c>
      <c r="L18" s="50">
        <f t="shared" si="1"/>
        <v>705768.97509999992</v>
      </c>
      <c r="M18" s="49">
        <f>(L18-[2]与16年同期销量比较!I15)/[2]与16年同期销量比较!I15*100</f>
        <v>-0.29324804626969581</v>
      </c>
    </row>
    <row r="19" spans="1:13">
      <c r="A19" s="47" t="s">
        <v>77</v>
      </c>
      <c r="B19" s="48">
        <v>35877.035000000003</v>
      </c>
      <c r="C19" s="49">
        <f>(B19-[2]与16年同期销量比较!B16)/[2]与16年同期销量比较!B16*100</f>
        <v>-11.605355265952372</v>
      </c>
      <c r="D19" s="48">
        <v>280980.83299999998</v>
      </c>
      <c r="E19" s="49">
        <f>(D19-[2]与16年同期销量比较!C16)/[2]与16年同期销量比较!C16*100</f>
        <v>-4.1361053785974615</v>
      </c>
      <c r="F19" s="48">
        <v>68650.090500000006</v>
      </c>
      <c r="G19" s="49">
        <f>(F19-[2]与16年同期销量比较!D16)/[2]与16年同期销量比较!D16*100</f>
        <v>11.282475721462157</v>
      </c>
      <c r="H19" s="48">
        <v>581970.11840000004</v>
      </c>
      <c r="I19" s="49">
        <f>(H19-[2]与16年同期销量比较!E16)/[2]与16年同期销量比较!E16*100</f>
        <v>23.614410313825754</v>
      </c>
      <c r="J19" s="50">
        <f t="shared" si="0"/>
        <v>104527.12550000001</v>
      </c>
      <c r="K19" s="49">
        <f>(J19-[2]与16年同期销量比较!F16)/[2]与16年同期销量比较!F16*100</f>
        <v>2.1997528088306213</v>
      </c>
      <c r="L19" s="50">
        <f t="shared" si="1"/>
        <v>862950.95140000002</v>
      </c>
      <c r="M19" s="49">
        <f>(L19-[2]与16年同期销量比较!I16)/[2]与16年同期销量比较!I16*100</f>
        <v>12.966682339478949</v>
      </c>
    </row>
    <row r="20" spans="1:13">
      <c r="A20" s="47" t="s">
        <v>78</v>
      </c>
      <c r="B20" s="48">
        <v>30853.908899999999</v>
      </c>
      <c r="C20" s="49">
        <f>(B20-[2]与16年同期销量比较!B17)/[2]与16年同期销量比较!B17*100</f>
        <v>40.388044822020966</v>
      </c>
      <c r="D20" s="48">
        <v>228750.30790000001</v>
      </c>
      <c r="E20" s="49">
        <f>(D20-[2]与16年同期销量比较!C17)/[2]与16年同期销量比较!C17*100</f>
        <v>48.292898468478398</v>
      </c>
      <c r="F20" s="48">
        <v>36557.864599999994</v>
      </c>
      <c r="G20" s="49">
        <f>(F20-[2]与16年同期销量比较!D17)/[2]与16年同期销量比较!D17*100</f>
        <v>32.862373398585049</v>
      </c>
      <c r="H20" s="48">
        <v>270274.05470000004</v>
      </c>
      <c r="I20" s="49">
        <f>(H20-[2]与16年同期销量比较!E17)/[2]与16年同期销量比较!E17*100</f>
        <v>49.291879363343533</v>
      </c>
      <c r="J20" s="50">
        <f t="shared" si="0"/>
        <v>67411.773499999996</v>
      </c>
      <c r="K20" s="49">
        <f>(J20-[2]与16年同期销量比较!F17)/[2]与16年同期销量比较!F17*100</f>
        <v>36.204169669521512</v>
      </c>
      <c r="L20" s="50">
        <f t="shared" si="1"/>
        <v>499024.36260000005</v>
      </c>
      <c r="M20" s="49">
        <f>(L20-[2]与16年同期销量比较!I17)/[2]与16年同期销量比较!I17*100</f>
        <v>48.832285819434688</v>
      </c>
    </row>
    <row r="21" spans="1:13">
      <c r="A21" s="47" t="s">
        <v>79</v>
      </c>
      <c r="B21" s="48">
        <v>119698.0831</v>
      </c>
      <c r="C21" s="49">
        <f>(B21-[2]与16年同期销量比较!B18)/[2]与16年同期销量比较!B18*100</f>
        <v>6.9608148989775982</v>
      </c>
      <c r="D21" s="48">
        <v>864274.96799999999</v>
      </c>
      <c r="E21" s="49">
        <f>(D21-[2]与16年同期销量比较!C18)/[2]与16年同期销量比较!C18*100</f>
        <v>1.0720092206350544</v>
      </c>
      <c r="F21" s="48">
        <v>133530.72220000002</v>
      </c>
      <c r="G21" s="49">
        <f>(F21-[2]与16年同期销量比较!D18)/[2]与16年同期销量比较!D18*100</f>
        <v>-3.8913052053295858</v>
      </c>
      <c r="H21" s="48">
        <v>1055671.4050999999</v>
      </c>
      <c r="I21" s="49">
        <f>(H21-[2]与16年同期销量比较!E18)/[2]与16年同期销量比较!E18*100</f>
        <v>8.8145974588094997</v>
      </c>
      <c r="J21" s="50">
        <f t="shared" si="0"/>
        <v>253228.80530000001</v>
      </c>
      <c r="K21" s="49">
        <f>(J21-[2]与16年同期销量比较!F18)/[2]与16年同期销量比较!F18*100</f>
        <v>0.95009178843594289</v>
      </c>
      <c r="L21" s="50">
        <f t="shared" si="1"/>
        <v>1919946.3731</v>
      </c>
      <c r="M21" s="49">
        <f>(L21-[2]与16年同期销量比较!I18)/[2]与16年同期销量比较!I18*100</f>
        <v>5.1873142375550669</v>
      </c>
    </row>
    <row r="22" spans="1:13">
      <c r="A22" s="47" t="s">
        <v>80</v>
      </c>
      <c r="B22" s="48">
        <v>55189.834799999997</v>
      </c>
      <c r="C22" s="49">
        <f>(B22-[2]与16年同期销量比较!B19)/[2]与16年同期销量比较!B19*100</f>
        <v>9.9140298041377459</v>
      </c>
      <c r="D22" s="48">
        <v>384324.00650000002</v>
      </c>
      <c r="E22" s="49">
        <f>(D22-[2]与16年同期销量比较!C19)/[2]与16年同期销量比较!C19*100</f>
        <v>4.1803661525444102</v>
      </c>
      <c r="F22" s="48">
        <v>112988.15239999999</v>
      </c>
      <c r="G22" s="49">
        <f>(F22-[2]与16年同期销量比较!D19)/[2]与16年同期销量比较!D19*100</f>
        <v>29.099409638021388</v>
      </c>
      <c r="H22" s="48">
        <v>741839.29120000009</v>
      </c>
      <c r="I22" s="49">
        <f>(H22-[2]与16年同期销量比较!E19)/[2]与16年同期销量比较!E19*100</f>
        <v>11.040946998287762</v>
      </c>
      <c r="J22" s="50">
        <f t="shared" si="0"/>
        <v>168177.98719999997</v>
      </c>
      <c r="K22" s="49">
        <f>(J22-[2]与16年同期销量比较!F19)/[2]与16年同期销量比较!F19*100</f>
        <v>22.105158435902137</v>
      </c>
      <c r="L22" s="50">
        <f t="shared" si="1"/>
        <v>1126163.2977</v>
      </c>
      <c r="M22" s="49">
        <f>(L22-[2]与16年同期销量比较!I19)/[2]与16年同期销量比较!I19*100</f>
        <v>8.6003153576475082</v>
      </c>
    </row>
    <row r="23" spans="1:13">
      <c r="A23" s="47" t="s">
        <v>81</v>
      </c>
      <c r="B23" s="48">
        <v>80419.946200000006</v>
      </c>
      <c r="C23" s="49">
        <f>(B23-[2]与16年同期销量比较!B20)/[2]与16年同期销量比较!B20*100</f>
        <v>3.5143628527094815</v>
      </c>
      <c r="D23" s="48">
        <v>569281.48939999996</v>
      </c>
      <c r="E23" s="49">
        <f>(D23-[2]与16年同期销量比较!C20)/[2]与16年同期销量比较!C20*100</f>
        <v>0.62060690073715674</v>
      </c>
      <c r="F23" s="48">
        <v>78995.470300000015</v>
      </c>
      <c r="G23" s="49">
        <f>(F23-[2]与16年同期销量比较!D20)/[2]与16年同期销量比较!D20*100</f>
        <v>-1.8657521941771418</v>
      </c>
      <c r="H23" s="48">
        <v>578048.20079999999</v>
      </c>
      <c r="I23" s="49">
        <f>(H23-[2]与16年同期销量比较!E20)/[2]与16年同期销量比较!E20*100</f>
        <v>52.426351495029657</v>
      </c>
      <c r="J23" s="50">
        <f t="shared" si="0"/>
        <v>159415.41650000002</v>
      </c>
      <c r="K23" s="49">
        <f>(J23-[2]与16年同期销量比较!F20)/[2]与16年同期销量比较!F20*100</f>
        <v>0.7765588127521158</v>
      </c>
      <c r="L23" s="50">
        <f t="shared" si="1"/>
        <v>1147329.6902000001</v>
      </c>
      <c r="M23" s="49">
        <f>(L23-[2]与16年同期销量比较!I20)/[2]与16年同期销量比较!I20*100</f>
        <v>21.410365917132186</v>
      </c>
    </row>
    <row r="24" spans="1:13">
      <c r="A24" s="47" t="s">
        <v>82</v>
      </c>
      <c r="B24" s="48">
        <v>69293.412899999996</v>
      </c>
      <c r="C24" s="49">
        <f>(B24-[2]与16年同期销量比较!B21)/[2]与16年同期销量比较!B21*100</f>
        <v>7.5276726192692918</v>
      </c>
      <c r="D24" s="48">
        <v>508832.3751</v>
      </c>
      <c r="E24" s="49">
        <f>(D24-[2]与16年同期销量比较!C21)/[2]与16年同期销量比较!C21*100</f>
        <v>1.1220926863330325</v>
      </c>
      <c r="F24" s="48">
        <v>51900.222399999999</v>
      </c>
      <c r="G24" s="49">
        <f>(F24-[2]与16年同期销量比较!D21)/[2]与16年同期销量比较!D21*100</f>
        <v>-15.243358790374081</v>
      </c>
      <c r="H24" s="48">
        <v>309137.27899999998</v>
      </c>
      <c r="I24" s="49">
        <f>(H24-[2]与16年同期销量比较!E21)/[2]与16年同期销量比较!E21*100</f>
        <v>6.8300263993162522</v>
      </c>
      <c r="J24" s="50">
        <f t="shared" si="0"/>
        <v>121193.63529999999</v>
      </c>
      <c r="K24" s="49">
        <f>(J24-[2]与16年同期销量比较!F21)/[2]与16年同期销量比较!F21*100</f>
        <v>-3.5672189526273925</v>
      </c>
      <c r="L24" s="50">
        <f t="shared" si="1"/>
        <v>817969.65409999993</v>
      </c>
      <c r="M24" s="49">
        <f>(L24-[2]与16年同期销量比较!I21)/[2]与16年同期销量比较!I21*100</f>
        <v>3.206128902537416</v>
      </c>
    </row>
    <row r="25" spans="1:13">
      <c r="A25" s="47" t="s">
        <v>83</v>
      </c>
      <c r="B25" s="48">
        <v>186385.34419999999</v>
      </c>
      <c r="C25" s="49">
        <f>(B25-[2]与16年同期销量比较!B22)/[2]与16年同期销量比较!B22*100</f>
        <v>14.744691270954638</v>
      </c>
      <c r="D25" s="48">
        <v>1293368.8836000001</v>
      </c>
      <c r="E25" s="49">
        <f>(D25-[2]与16年同期销量比较!C22)/[2]与16年同期销量比较!C22*100</f>
        <v>9.7557520708453076</v>
      </c>
      <c r="F25" s="48">
        <v>157631.13260000001</v>
      </c>
      <c r="G25" s="49">
        <f>(F25-[2]与16年同期销量比较!D22)/[2]与16年同期销量比较!D22*100</f>
        <v>12.761449703030541</v>
      </c>
      <c r="H25" s="48">
        <v>1036682.7690000001</v>
      </c>
      <c r="I25" s="49">
        <f>(H25-[2]与16年同期销量比较!E22)/[2]与16年同期销量比较!E22*100</f>
        <v>-5.861638410790416</v>
      </c>
      <c r="J25" s="50">
        <f t="shared" si="0"/>
        <v>344016.4768</v>
      </c>
      <c r="K25" s="49">
        <f>(J25-[2]与16年同期销量比较!F22)/[2]与16年同期销量比较!F22*100</f>
        <v>13.827363807277953</v>
      </c>
      <c r="L25" s="50">
        <f t="shared" si="1"/>
        <v>2330051.6526000001</v>
      </c>
      <c r="M25" s="49">
        <f>(L25-[2]与16年同期销量比较!I22)/[2]与16年同期销量比较!I22*100</f>
        <v>2.2114072038268819</v>
      </c>
    </row>
    <row r="26" spans="1:13">
      <c r="A26" s="47" t="s">
        <v>84</v>
      </c>
      <c r="B26" s="48">
        <v>46654.364500000003</v>
      </c>
      <c r="C26" s="49">
        <f>(B26-[2]与16年同期销量比较!B23)/[2]与16年同期销量比较!B23*100</f>
        <v>26.442473379099528</v>
      </c>
      <c r="D26" s="48">
        <v>339539.79989999998</v>
      </c>
      <c r="E26" s="49">
        <f>(D26-[2]与16年同期销量比较!C23)/[2]与16年同期销量比较!C23*100</f>
        <v>24.230846873335249</v>
      </c>
      <c r="F26" s="48">
        <v>16168.227200000001</v>
      </c>
      <c r="G26" s="49">
        <f>(F26-[2]与16年同期销量比较!D23)/[2]与16年同期销量比较!D23*100</f>
        <v>-53.520044611620818</v>
      </c>
      <c r="H26" s="48">
        <v>117834.9319</v>
      </c>
      <c r="I26" s="49">
        <f>(H26-[2]与16年同期销量比较!E23)/[2]与16年同期销量比较!E23*100</f>
        <v>-26.535160769007781</v>
      </c>
      <c r="J26" s="50">
        <f t="shared" si="0"/>
        <v>62822.591700000004</v>
      </c>
      <c r="K26" s="49">
        <f>(J26-[2]与16年同期销量比较!F23)/[2]与16年同期销量比较!F23*100</f>
        <v>-12.360636159587555</v>
      </c>
      <c r="L26" s="50">
        <f t="shared" si="1"/>
        <v>457374.73179999995</v>
      </c>
      <c r="M26" s="49">
        <f>(L26-[2]与16年同期销量比较!I23)/[2]与16年同期销量比较!I23*100</f>
        <v>5.4563575645837181</v>
      </c>
    </row>
    <row r="27" spans="1:13">
      <c r="A27" s="47" t="s">
        <v>85</v>
      </c>
      <c r="B27" s="48">
        <v>11457.923199999999</v>
      </c>
      <c r="C27" s="49">
        <f>(B27-[2]与16年同期销量比较!B24)/[2]与16年同期销量比较!B24*100</f>
        <v>-20.532685642869087</v>
      </c>
      <c r="D27" s="48">
        <v>91910.740099999995</v>
      </c>
      <c r="E27" s="49">
        <f>(D27-[2]与16年同期销量比较!C24)/[2]与16年同期销量比较!C24*100</f>
        <v>-8.0735404754212965</v>
      </c>
      <c r="F27" s="48">
        <v>7921.5582699999995</v>
      </c>
      <c r="G27" s="49">
        <f>(F27-[2]与16年同期销量比较!D24)/[2]与16年同期销量比较!D24*100</f>
        <v>-19.459677511417489</v>
      </c>
      <c r="H27" s="48">
        <v>62039.723330000001</v>
      </c>
      <c r="I27" s="49">
        <f>(H27-[2]与16年同期销量比较!E24)/[2]与16年同期销量比较!E24*100</f>
        <v>-12.96747591026732</v>
      </c>
      <c r="J27" s="50">
        <f t="shared" si="0"/>
        <v>19379.481469999999</v>
      </c>
      <c r="K27" s="49">
        <f>(J27-[2]与16年同期销量比较!F24)/[2]与16年同期销量比较!F24*100</f>
        <v>-20.097556492996731</v>
      </c>
      <c r="L27" s="50">
        <f t="shared" si="1"/>
        <v>153950.46343</v>
      </c>
      <c r="M27" s="49">
        <f>(L27-[2]与16年同期销量比较!I24)/[2]与16年同期销量比较!I24*100</f>
        <v>-10.110463646991807</v>
      </c>
    </row>
    <row r="28" spans="1:13">
      <c r="A28" s="47" t="s">
        <v>86</v>
      </c>
      <c r="B28" s="48">
        <v>48686.340100000001</v>
      </c>
      <c r="C28" s="49">
        <f>(B28-[2]与16年同期销量比较!B25)/[2]与16年同期销量比较!B25*100</f>
        <v>52.012372033365928</v>
      </c>
      <c r="D28" s="48">
        <v>314975.54350000003</v>
      </c>
      <c r="E28" s="49">
        <f>(D28-[2]与16年同期销量比较!C25)/[2]与16年同期销量比较!C25*100</f>
        <v>23.317618773484057</v>
      </c>
      <c r="F28" s="48">
        <v>30214.475900000001</v>
      </c>
      <c r="G28" s="49">
        <f>(F28-[2]与16年同期销量比较!D25)/[2]与16年同期销量比较!D25*100</f>
        <v>31.463125998486063</v>
      </c>
      <c r="H28" s="48">
        <v>297924.59570000001</v>
      </c>
      <c r="I28" s="49">
        <f>(H28-[2]与16年同期销量比较!E25)/[2]与16年同期销量比较!E25*100</f>
        <v>57.844056307489268</v>
      </c>
      <c r="J28" s="50">
        <f t="shared" si="0"/>
        <v>78900.816000000006</v>
      </c>
      <c r="K28" s="49">
        <f>(J28-[2]与16年同期销量比较!F25)/[2]与16年同期销量比较!F25*100</f>
        <v>43.427050307335634</v>
      </c>
      <c r="L28" s="50">
        <f t="shared" si="1"/>
        <v>612900.13920000009</v>
      </c>
      <c r="M28" s="49">
        <f>(L28-[2]与16年同期销量比较!I25)/[2]与16年同期销量比较!I25*100</f>
        <v>37.989515646787723</v>
      </c>
    </row>
    <row r="29" spans="1:13">
      <c r="A29" s="47" t="s">
        <v>87</v>
      </c>
      <c r="B29" s="48">
        <v>71234.901899999997</v>
      </c>
      <c r="C29" s="49">
        <f>(B29-[2]与16年同期销量比较!B26)/[2]与16年同期销量比较!B26*100</f>
        <v>13.294372855499248</v>
      </c>
      <c r="D29" s="48">
        <v>520611.40110000002</v>
      </c>
      <c r="E29" s="49">
        <f>(D29-[2]与16年同期销量比较!C26)/[2]与16年同期销量比较!C26*100</f>
        <v>2.1764342496778259</v>
      </c>
      <c r="F29" s="48">
        <v>35433.674599999998</v>
      </c>
      <c r="G29" s="49">
        <f>(F29-[2]与16年同期销量比较!D26)/[2]与16年同期销量比较!D26*100</f>
        <v>-10.261565448968204</v>
      </c>
      <c r="H29" s="48">
        <v>264295.8639</v>
      </c>
      <c r="I29" s="49">
        <f>(H29-[2]与16年同期销量比较!E26)/[2]与16年同期销量比较!E26*100</f>
        <v>-7.0021432646802566</v>
      </c>
      <c r="J29" s="50">
        <f t="shared" si="0"/>
        <v>106668.5765</v>
      </c>
      <c r="K29" s="49">
        <f>(J29-[2]与16年同期销量比较!F26)/[2]与16年同期销量比较!F26*100</f>
        <v>4.2077667765958049</v>
      </c>
      <c r="L29" s="50">
        <f t="shared" si="1"/>
        <v>784907.26500000001</v>
      </c>
      <c r="M29" s="49">
        <f>(L29-[2]与16年同期销量比较!I26)/[2]与16年同期销量比较!I26*100</f>
        <v>-1.1100138198326921</v>
      </c>
    </row>
    <row r="30" spans="1:13">
      <c r="A30" s="47" t="s">
        <v>88</v>
      </c>
      <c r="B30" s="48">
        <v>25514.571400000001</v>
      </c>
      <c r="C30" s="49">
        <f>(B30-[2]与16年同期销量比较!B27)/[2]与16年同期销量比较!B27*100</f>
        <v>5.2312606640466077</v>
      </c>
      <c r="D30" s="48">
        <v>159426.89129999999</v>
      </c>
      <c r="E30" s="49">
        <f>(D30-[2]与16年同期销量比较!C27)/[2]与16年同期销量比较!C27*100</f>
        <v>1.369620567059084</v>
      </c>
      <c r="F30" s="48">
        <v>28291.479600000002</v>
      </c>
      <c r="G30" s="49">
        <f>(F30-[2]与16年同期销量比较!D27)/[2]与16年同期销量比较!D27*100</f>
        <v>-7.0197880727317417</v>
      </c>
      <c r="H30" s="48">
        <v>191799.86409999998</v>
      </c>
      <c r="I30" s="49">
        <f>(H30-[2]与16年同期销量比较!E27)/[2]与16年同期销量比较!E27*100</f>
        <v>0.88272446451948638</v>
      </c>
      <c r="J30" s="50">
        <f t="shared" si="0"/>
        <v>53806.051000000007</v>
      </c>
      <c r="K30" s="49">
        <f>(J30-[2]与16年同期销量比较!F27)/[2]与16年同期销量比较!F27*100</f>
        <v>-1.5867966282087218</v>
      </c>
      <c r="L30" s="50">
        <f t="shared" si="1"/>
        <v>351226.75539999997</v>
      </c>
      <c r="M30" s="49">
        <f>(L30-[2]与16年同期销量比较!I27)/[2]与16年同期销量比较!I27*100</f>
        <v>1.1031526682292871</v>
      </c>
    </row>
    <row r="31" spans="1:13">
      <c r="A31" s="47" t="s">
        <v>89</v>
      </c>
      <c r="B31" s="48">
        <v>63379.256699999998</v>
      </c>
      <c r="C31" s="49">
        <f>(B31-[2]与16年同期销量比较!B28)/[2]与16年同期销量比较!B28*100</f>
        <v>4.4500678982844111</v>
      </c>
      <c r="D31" s="48">
        <v>431607.8272</v>
      </c>
      <c r="E31" s="49">
        <f>(D31-[2]与16年同期销量比较!C28)/[2]与16年同期销量比较!C28*100</f>
        <v>3.8093784588718891</v>
      </c>
      <c r="F31" s="48">
        <v>62677.583500000008</v>
      </c>
      <c r="G31" s="49">
        <f>(F31-[2]与16年同期销量比较!D28)/[2]与16年同期销量比较!D28*100</f>
        <v>-16.939131859047581</v>
      </c>
      <c r="H31" s="48">
        <v>434843.00699999998</v>
      </c>
      <c r="I31" s="49">
        <f>(H31-[2]与16年同期销量比较!E28)/[2]与16年同期销量比较!E28*100</f>
        <v>-5.5363240455221723</v>
      </c>
      <c r="J31" s="50">
        <f t="shared" si="0"/>
        <v>126056.84020000001</v>
      </c>
      <c r="K31" s="49">
        <f>(J31-[2]与16年同期销量比较!F28)/[2]与16年同期销量比较!F28*100</f>
        <v>-7.4056627857283841</v>
      </c>
      <c r="L31" s="50">
        <f t="shared" si="1"/>
        <v>866450.83419999992</v>
      </c>
      <c r="M31" s="49">
        <f>(L31-[2]与16年同期销量比较!I28)/[2]与16年同期销量比较!I28*100</f>
        <v>-1.1011358457352813</v>
      </c>
    </row>
    <row r="32" spans="1:13">
      <c r="A32" s="47" t="s">
        <v>90</v>
      </c>
      <c r="B32" s="48">
        <v>28462.7006</v>
      </c>
      <c r="C32" s="49">
        <f>(B32-[2]与16年同期销量比较!B29)/[2]与16年同期销量比较!B29*100</f>
        <v>79.170145758646854</v>
      </c>
      <c r="D32" s="48">
        <v>157371.9632</v>
      </c>
      <c r="E32" s="49">
        <f>(D32-[2]与16年同期销量比较!C29)/[2]与16年同期销量比较!C29*100</f>
        <v>84.342442300141414</v>
      </c>
      <c r="F32" s="48">
        <v>7868.5925000000007</v>
      </c>
      <c r="G32" s="49">
        <f>(F32-[2]与16年同期销量比较!D29)/[2]与16年同期销量比较!D29*100</f>
        <v>25.189016327870089</v>
      </c>
      <c r="H32" s="48">
        <v>48360.276400000002</v>
      </c>
      <c r="I32" s="49">
        <f>(H32-[2]与16年同期销量比较!E29)/[2]与16年同期销量比较!E29*100</f>
        <v>26.659374068770177</v>
      </c>
      <c r="J32" s="50">
        <f t="shared" si="0"/>
        <v>36331.293100000003</v>
      </c>
      <c r="K32" s="49">
        <f>(J32-[2]与16年同期销量比较!F29)/[2]与16年同期销量比较!F29*100</f>
        <v>63.866912112192011</v>
      </c>
      <c r="L32" s="50">
        <f t="shared" si="1"/>
        <v>205732.2396</v>
      </c>
      <c r="M32" s="49">
        <f>(L32-[2]与16年同期销量比较!I29)/[2]与16年同期销量比较!I29*100</f>
        <v>66.516417931337116</v>
      </c>
    </row>
    <row r="33" spans="1:13">
      <c r="A33" s="47" t="s">
        <v>91</v>
      </c>
      <c r="B33" s="48">
        <v>73534.395199999999</v>
      </c>
      <c r="C33" s="49">
        <f>(B33-[2]与16年同期销量比较!B30)/[2]与16年同期销量比较!B30*100</f>
        <v>4.0151805276209318</v>
      </c>
      <c r="D33" s="48">
        <v>523283.18709999998</v>
      </c>
      <c r="E33" s="49">
        <f>(D33-[2]与16年同期销量比较!C30)/[2]与16年同期销量比较!C30*100</f>
        <v>2.2241943158982163</v>
      </c>
      <c r="F33" s="48">
        <v>70595.545499999993</v>
      </c>
      <c r="G33" s="49">
        <f>(F33-[2]与16年同期销量比较!D30)/[2]与16年同期销量比较!D30*100</f>
        <v>65.868448401691936</v>
      </c>
      <c r="H33" s="48">
        <v>359715.34679999994</v>
      </c>
      <c r="I33" s="49">
        <f>(H33-[2]与16年同期销量比较!E30)/[2]与16年同期销量比较!E30*100</f>
        <v>30.282425180550266</v>
      </c>
      <c r="J33" s="50">
        <f t="shared" si="0"/>
        <v>144129.94069999998</v>
      </c>
      <c r="K33" s="49">
        <f>(J33-[2]与16年同期销量比较!F30)/[2]与16年同期销量比较!F30*100</f>
        <v>27.259194502438667</v>
      </c>
      <c r="L33" s="50">
        <f t="shared" si="1"/>
        <v>882998.53389999992</v>
      </c>
      <c r="M33" s="49">
        <f>(L33-[2]与16年同期销量比较!I30)/[2]与16年同期销量比较!I30*100</f>
        <v>12.055386160722621</v>
      </c>
    </row>
    <row r="34" spans="1:13">
      <c r="A34" s="47" t="s">
        <v>92</v>
      </c>
      <c r="B34" s="48">
        <v>33849.906000000003</v>
      </c>
      <c r="C34" s="49">
        <f>(B34-[2]与16年同期销量比较!B31)/[2]与16年同期销量比较!B31*100</f>
        <v>-19.039565008061381</v>
      </c>
      <c r="D34" s="48">
        <v>277398.4387</v>
      </c>
      <c r="E34" s="49">
        <f>(D34-[2]与16年同期销量比较!C31)/[2]与16年同期销量比较!C31*100</f>
        <v>12.109225998639568</v>
      </c>
      <c r="F34" s="48">
        <v>24024.434900000004</v>
      </c>
      <c r="G34" s="49">
        <f>(F34-[2]与16年同期销量比较!D31)/[2]与16年同期销量比较!D31*100</f>
        <v>1.5069949851491975</v>
      </c>
      <c r="H34" s="48">
        <v>164643.19680000001</v>
      </c>
      <c r="I34" s="49">
        <f>(H34-[2]与16年同期销量比较!E31)/[2]与16年同期销量比较!E31*100</f>
        <v>12.518693516963744</v>
      </c>
      <c r="J34" s="50">
        <f t="shared" si="0"/>
        <v>57874.34090000001</v>
      </c>
      <c r="K34" s="49">
        <f>(J34-[2]与16年同期销量比较!F31)/[2]与16年同期销量比较!F31*100</f>
        <v>-11.612800633659502</v>
      </c>
      <c r="L34" s="50">
        <f t="shared" si="1"/>
        <v>442041.63549999997</v>
      </c>
      <c r="M34" s="49">
        <f>(L34-[2]与16年同期销量比较!I31)/[2]与16年同期销量比较!I31*100</f>
        <v>12.261387854101587</v>
      </c>
    </row>
    <row r="35" spans="1:13">
      <c r="A35" s="47" t="s">
        <v>93</v>
      </c>
      <c r="B35" s="48">
        <v>14733.581899999999</v>
      </c>
      <c r="C35" s="49">
        <f>(B35-[2]与16年同期销量比较!B32)/[2]与16年同期销量比较!B32*100</f>
        <v>11.501559355794198</v>
      </c>
      <c r="D35" s="48">
        <v>92053.003800000006</v>
      </c>
      <c r="E35" s="49">
        <f>(D35-[2]与16年同期销量比较!C32)/[2]与16年同期销量比较!C32*100</f>
        <v>7.2569437137888615</v>
      </c>
      <c r="F35" s="48">
        <v>7293.5031000000008</v>
      </c>
      <c r="G35" s="49">
        <f>(F35-[2]与16年同期销量比较!D32)/[2]与16年同期销量比较!D32*100</f>
        <v>40.443015253932359</v>
      </c>
      <c r="H35" s="48">
        <v>42998.567999999999</v>
      </c>
      <c r="I35" s="49">
        <f>(H35-[2]与16年同期销量比较!E32)/[2]与16年同期销量比较!E32*100</f>
        <v>33.731845526749211</v>
      </c>
      <c r="J35" s="50">
        <f t="shared" si="0"/>
        <v>22027.084999999999</v>
      </c>
      <c r="K35" s="49">
        <f>(J35-[2]与16年同期销量比较!F32)/[2]与16年同期销量比较!F32*100</f>
        <v>19.666881977850842</v>
      </c>
      <c r="L35" s="50">
        <f t="shared" si="1"/>
        <v>135051.57180000001</v>
      </c>
      <c r="M35" s="49">
        <f>(L35-[2]与16年同期销量比较!I32)/[2]与16年同期销量比较!I32*100</f>
        <v>14.472237890854183</v>
      </c>
    </row>
    <row r="36" spans="1:13">
      <c r="A36" s="47" t="s">
        <v>94</v>
      </c>
      <c r="B36" s="48">
        <v>13218.1968</v>
      </c>
      <c r="C36" s="49">
        <f>(B36-[2]与16年同期销量比较!B33)/[2]与16年同期销量比较!B33*100</f>
        <v>0.96114680622896953</v>
      </c>
      <c r="D36" s="48">
        <v>99212.448099999994</v>
      </c>
      <c r="E36" s="49">
        <f>(D36-[2]与16年同期销量比较!C33)/[2]与16年同期销量比较!C33*100</f>
        <v>7.0637312942553629</v>
      </c>
      <c r="F36" s="48">
        <v>9557.4369000000006</v>
      </c>
      <c r="G36" s="49">
        <f>(F36-[2]与16年同期销量比较!D33)/[2]与16年同期销量比较!D33*100</f>
        <v>1.6751808069523331</v>
      </c>
      <c r="H36" s="48">
        <v>65880.086900000009</v>
      </c>
      <c r="I36" s="49">
        <f>(H36-[2]与16年同期销量比较!E33)/[2]与16年同期销量比较!E33*100</f>
        <v>13.059366160957961</v>
      </c>
      <c r="J36" s="50">
        <f t="shared" si="0"/>
        <v>22775.633699999998</v>
      </c>
      <c r="K36" s="49">
        <f>(J36-[2]与16年同期销量比较!F33)/[2]与16年同期销量比较!F33*100</f>
        <v>1.2595551237323084</v>
      </c>
      <c r="L36" s="50">
        <f t="shared" si="1"/>
        <v>165092.535</v>
      </c>
      <c r="M36" s="49">
        <f>(L36-[2]与16年同期销量比较!I33)/[2]与16年同期销量比较!I33*100</f>
        <v>9.3783895645510178</v>
      </c>
    </row>
    <row r="37" spans="1:13">
      <c r="A37" s="47" t="s">
        <v>95</v>
      </c>
      <c r="B37" s="48">
        <v>31670.4882</v>
      </c>
      <c r="C37" s="49">
        <f>(B37-[2]与16年同期销量比较!B34)/[2]与16年同期销量比较!B34*100</f>
        <v>-7.1992624110648995</v>
      </c>
      <c r="D37" s="48">
        <v>269347.21600000001</v>
      </c>
      <c r="E37" s="49">
        <f>(D37-[2]与16年同期销量比较!C34)/[2]与16年同期销量比较!C34*100</f>
        <v>7.4198323108635682</v>
      </c>
      <c r="F37" s="48">
        <v>29355.550200000001</v>
      </c>
      <c r="G37" s="49">
        <f>(F37-[2]与16年同期销量比较!D34)/[2]与16年同期销量比较!D34*100</f>
        <v>34.283496795286403</v>
      </c>
      <c r="H37" s="48">
        <v>190613.84450000001</v>
      </c>
      <c r="I37" s="49">
        <f>(H37-[2]与16年同期销量比较!E34)/[2]与16年同期销量比较!E34*100</f>
        <v>20.861163727058162</v>
      </c>
      <c r="J37" s="50">
        <f t="shared" si="0"/>
        <v>61026.038400000005</v>
      </c>
      <c r="K37" s="49">
        <f>(J37-[2]与16年同期销量比较!F34)/[2]与16年同期销量比较!F34*100</f>
        <v>8.9978664483914947</v>
      </c>
      <c r="L37" s="50">
        <f t="shared" si="1"/>
        <v>459961.06050000002</v>
      </c>
      <c r="M37" s="49">
        <f>(L37-[2]与16年同期销量比较!I34)/[2]与16年同期销量比较!I34*100</f>
        <v>12.609805324154649</v>
      </c>
    </row>
    <row r="38" spans="1:13">
      <c r="A38" s="47" t="s">
        <v>96</v>
      </c>
      <c r="B38" s="48">
        <f>SUM(B7:B37)</f>
        <v>1741791.8851999999</v>
      </c>
      <c r="C38" s="49">
        <f>(B38-[2]与16年同期销量比较!B35)/[2]与16年同期销量比较!B35*100</f>
        <v>4.7892581040577413</v>
      </c>
      <c r="D38" s="48">
        <f>SUM(D7:D37)</f>
        <v>12353044.1392</v>
      </c>
      <c r="E38" s="49">
        <f>(D38-[2]与16年同期销量比较!C35)/[2]与16年同期销量比较!C35*100</f>
        <v>3.8885236140634238</v>
      </c>
      <c r="F38" s="48">
        <f>SUM(F7:F37)</f>
        <v>1633667.8623010002</v>
      </c>
      <c r="G38" s="49">
        <f>(F38-[2]与16年同期销量比较!D35)/[2]与16年同期销量比较!D35*100</f>
        <v>3.5234823169951452</v>
      </c>
      <c r="H38" s="48">
        <f>SUM(H7:H37)</f>
        <v>11525387.467574997</v>
      </c>
      <c r="I38" s="49">
        <f>(H38-[2]与16年同期销量比较!E35)/[2]与16年同期销量比较!E35*100</f>
        <v>6.9654773085474586</v>
      </c>
      <c r="J38" s="50">
        <f t="shared" si="0"/>
        <v>3375459.7475009998</v>
      </c>
      <c r="K38" s="49">
        <f>(J38-[2]与16年同期销量比较!F35)/[2]与16年同期销量比较!F35*100</f>
        <v>4.1728006844427812</v>
      </c>
      <c r="L38" s="50">
        <f t="shared" si="1"/>
        <v>23878431.606774997</v>
      </c>
      <c r="M38" s="49">
        <f>(L38-[2]与16年同期销量比较!I35)/[2]与16年同期销量比较!I35*100</f>
        <v>5.3512625046492017</v>
      </c>
    </row>
  </sheetData>
  <mergeCells count="18">
    <mergeCell ref="J4:K4"/>
    <mergeCell ref="L4:M4"/>
    <mergeCell ref="B5:B6"/>
    <mergeCell ref="D5:D6"/>
    <mergeCell ref="F5:F6"/>
    <mergeCell ref="H5:H6"/>
    <mergeCell ref="J5:J6"/>
    <mergeCell ref="L5:L6"/>
    <mergeCell ref="A1:M1"/>
    <mergeCell ref="L2:M2"/>
    <mergeCell ref="A3:A6"/>
    <mergeCell ref="B3:E3"/>
    <mergeCell ref="F3:I3"/>
    <mergeCell ref="J3:M3"/>
    <mergeCell ref="B4:C4"/>
    <mergeCell ref="D4:E4"/>
    <mergeCell ref="F4:G4"/>
    <mergeCell ref="H4:I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2017-08-15T06:19:32Z</dcterms:modified>
</cp:coreProperties>
</file>